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tables/tableSingleCells4.xml" ContentType="application/vnd.openxmlformats-officedocument.spreadsheetml.tableSingleCell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2. REPORTS_IHB GROUP\01. IH BULGARIA\10. FY 2025\09.2025\KFN\"/>
    </mc:Choice>
  </mc:AlternateContent>
  <xr:revisionPtr revIDLastSave="0" documentId="13_ncr:1_{3583EEBB-2FFB-4870-A96B-66E040BAB735}" xr6:coauthVersionLast="47" xr6:coauthVersionMax="47" xr10:uidLastSave="{00000000-0000-0000-0000-000000000000}"/>
  <bookViews>
    <workbookView xWindow="28680" yWindow="-135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6" l="1"/>
  <c r="C40" i="6"/>
  <c r="C39" i="6"/>
  <c r="C20" i="6"/>
  <c r="G49" i="4" l="1"/>
  <c r="C75" i="4"/>
  <c r="C68" i="4"/>
  <c r="D42" i="6"/>
  <c r="D40" i="6"/>
  <c r="D39" i="6"/>
  <c r="D32" i="6"/>
  <c r="D20" i="6"/>
  <c r="H49" i="4" l="1"/>
  <c r="D68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82" i="2"/>
  <c r="C151" i="2"/>
  <c r="C159" i="2"/>
  <c r="C72" i="2"/>
  <c r="C69" i="2"/>
  <c r="C48" i="2"/>
  <c r="C37" i="2"/>
  <c r="C16" i="2"/>
  <c r="C8" i="2"/>
  <c r="C1320" i="2"/>
  <c r="C1318" i="2"/>
  <c r="C1297" i="2"/>
  <c r="C1277" i="2"/>
  <c r="C1256" i="2"/>
  <c r="C1255" i="2"/>
  <c r="C1233" i="2"/>
  <c r="C1232" i="2"/>
  <c r="C1211" i="2"/>
  <c r="C1191" i="2"/>
  <c r="C1183" i="2"/>
  <c r="C1171" i="2"/>
  <c r="C1165" i="2"/>
  <c r="C1155" i="2"/>
  <c r="C1151" i="2"/>
  <c r="C1150" i="2"/>
  <c r="C1145" i="2"/>
  <c r="C1142" i="2"/>
  <c r="C1138" i="2"/>
  <c r="C1137" i="2"/>
  <c r="C1133" i="2"/>
  <c r="C1131" i="2"/>
  <c r="C1125" i="2"/>
  <c r="C1123" i="2"/>
  <c r="C1119" i="2"/>
  <c r="C1118" i="2"/>
  <c r="C1113" i="2"/>
  <c r="C1110" i="2"/>
  <c r="C1106" i="2"/>
  <c r="C1105" i="2"/>
  <c r="C1101" i="2"/>
  <c r="C1099" i="2"/>
  <c r="C1093" i="2"/>
  <c r="C1091" i="2"/>
  <c r="C1087" i="2"/>
  <c r="C1086" i="2"/>
  <c r="C1081" i="2"/>
  <c r="C1078" i="2"/>
  <c r="C1074" i="2"/>
  <c r="C1073" i="2"/>
  <c r="C1069" i="2"/>
  <c r="C1067" i="2"/>
  <c r="C1061" i="2"/>
  <c r="C1059" i="2"/>
  <c r="C1055" i="2"/>
  <c r="C1054" i="2"/>
  <c r="C1049" i="2"/>
  <c r="C1046" i="2"/>
  <c r="C1042" i="2"/>
  <c r="C1041" i="2"/>
  <c r="C1037" i="2"/>
  <c r="C1035" i="2"/>
  <c r="C1029" i="2"/>
  <c r="C1027" i="2"/>
  <c r="C1023" i="2"/>
  <c r="C1022" i="2"/>
  <c r="C1017" i="2"/>
  <c r="C1014" i="2"/>
  <c r="C1010" i="2"/>
  <c r="C1009" i="2"/>
  <c r="C1005" i="2"/>
  <c r="C1003" i="2"/>
  <c r="C997" i="2"/>
  <c r="C995" i="2"/>
  <c r="C991" i="2"/>
  <c r="C990" i="2"/>
  <c r="C985" i="2"/>
  <c r="C982" i="2"/>
  <c r="C978" i="2"/>
  <c r="C977" i="2"/>
  <c r="C973" i="2"/>
  <c r="C971" i="2"/>
  <c r="C965" i="2"/>
  <c r="C963" i="2"/>
  <c r="C959" i="2"/>
  <c r="C958" i="2"/>
  <c r="C953" i="2"/>
  <c r="C950" i="2"/>
  <c r="C946" i="2"/>
  <c r="C945" i="2"/>
  <c r="C941" i="2"/>
  <c r="C939" i="2"/>
  <c r="C933" i="2"/>
  <c r="C931" i="2"/>
  <c r="C927" i="2"/>
  <c r="C926" i="2"/>
  <c r="C921" i="2"/>
  <c r="C918" i="2"/>
  <c r="C914" i="2"/>
  <c r="C913" i="2"/>
  <c r="C908" i="2"/>
  <c r="C906" i="2"/>
  <c r="C900" i="2"/>
  <c r="C898" i="2"/>
  <c r="C894" i="2"/>
  <c r="C893" i="2"/>
  <c r="C888" i="2"/>
  <c r="C885" i="2"/>
  <c r="C881" i="2"/>
  <c r="C880" i="2"/>
  <c r="C876" i="2"/>
  <c r="C874" i="2"/>
  <c r="C868" i="2"/>
  <c r="C866" i="2"/>
  <c r="C862" i="2"/>
  <c r="C861" i="2"/>
  <c r="C856" i="2"/>
  <c r="C853" i="2"/>
  <c r="C849" i="2"/>
  <c r="C848" i="2"/>
  <c r="C844" i="2"/>
  <c r="C842" i="2"/>
  <c r="C836" i="2"/>
  <c r="C834" i="2"/>
  <c r="C830" i="2"/>
  <c r="C829" i="2"/>
  <c r="C824" i="2"/>
  <c r="C821" i="2"/>
  <c r="A6" i="5"/>
  <c r="C819" i="2"/>
  <c r="C818" i="2"/>
  <c r="C814" i="2"/>
  <c r="C812" i="2"/>
  <c r="C810" i="2"/>
  <c r="C806" i="2"/>
  <c r="C804" i="2"/>
  <c r="C800" i="2"/>
  <c r="C799" i="2"/>
  <c r="C798" i="2"/>
  <c r="C794" i="2"/>
  <c r="C791" i="2"/>
  <c r="C787" i="2"/>
  <c r="C786" i="2"/>
  <c r="C784" i="2"/>
  <c r="C782" i="2"/>
  <c r="C779" i="2"/>
  <c r="C773" i="2"/>
  <c r="C771" i="2"/>
  <c r="C770" i="2"/>
  <c r="C767" i="2"/>
  <c r="C766" i="2"/>
  <c r="C761" i="2"/>
  <c r="C758" i="2"/>
  <c r="C757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56" i="4" l="1"/>
  <c r="H107" i="2" s="1"/>
  <c r="I31" i="7"/>
  <c r="C94" i="4"/>
  <c r="H71" i="2" s="1"/>
  <c r="D31" i="5"/>
  <c r="D36" i="5" s="1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9" i="2"/>
  <c r="C1212" i="2"/>
  <c r="C1275" i="2"/>
  <c r="C1321" i="2"/>
  <c r="C51" i="2"/>
  <c r="C140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70" i="2"/>
  <c r="C1213" i="2"/>
  <c r="C1276" i="2"/>
  <c r="C5" i="2"/>
  <c r="C59" i="2"/>
  <c r="C137" i="2"/>
  <c r="C129" i="2"/>
  <c r="C118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88" i="2"/>
  <c r="C1235" i="2"/>
  <c r="C1298" i="2"/>
  <c r="C27" i="2"/>
  <c r="C172" i="2"/>
  <c r="C115" i="2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90" i="2"/>
  <c r="C1253" i="2"/>
  <c r="C1300" i="2"/>
  <c r="C29" i="2"/>
  <c r="C161" i="2"/>
  <c r="C104" i="2"/>
  <c r="C83" i="2"/>
  <c r="H110" i="2"/>
  <c r="D13" i="12"/>
  <c r="D5" i="12"/>
  <c r="H124" i="2"/>
  <c r="H120" i="2"/>
  <c r="L18" i="7"/>
  <c r="H421" i="2" s="1"/>
  <c r="G34" i="4"/>
  <c r="H93" i="2" s="1"/>
  <c r="H79" i="2"/>
  <c r="H69" i="2"/>
  <c r="D12" i="12"/>
  <c r="D11" i="12"/>
  <c r="G36" i="5"/>
  <c r="H174" i="2" s="1"/>
  <c r="C31" i="5"/>
  <c r="G33" i="5" s="1"/>
  <c r="H171" i="2" s="1"/>
  <c r="D44" i="6"/>
  <c r="D46" i="6" s="1"/>
  <c r="H95" i="4"/>
  <c r="I34" i="7"/>
  <c r="H371" i="2" s="1"/>
  <c r="H368" i="2"/>
  <c r="J17" i="7"/>
  <c r="H376" i="2" s="1"/>
  <c r="L13" i="7"/>
  <c r="H416" i="2" s="1"/>
  <c r="D56" i="4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94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D10" i="12"/>
  <c r="H390" i="2"/>
  <c r="C36" i="5"/>
  <c r="C33" i="5"/>
  <c r="H144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153" i="2"/>
  <c r="G44" i="5"/>
  <c r="H178" i="2" s="1"/>
  <c r="C45" i="5"/>
  <c r="H156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<sst xmlns="http://schemas.openxmlformats.org/spreadsheetml/2006/main" count="3959" uniqueCount="942">
  <si>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</si>
  <si>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</si>
  <si>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</si>
  <si>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</si>
  <si>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</si>
  <si>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</si>
  <si>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</si>
  <si>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</si>
  <si>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</si>
  <si>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</si>
  <si>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</si>
  <si>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</si>
  <si>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</si>
  <si>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</si>
  <si>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</si>
  <si>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</si>
  <si>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</si>
  <si>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</si>
  <si>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</si>
  <si>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</si>
  <si>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</si>
  <si>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</si>
  <si>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</si>
  <si>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</si>
  <si>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</si>
  <si>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</si>
  <si>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</si>
  <si>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</si>
  <si>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</si>
  <si>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</si>
  <si>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</si>
  <si>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</si>
  <si>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</si>
  <si>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</si>
  <si>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</si>
  <si>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</si>
  <si>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</si>
  <si>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</si>
  <si>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</si>
  <si>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</si>
  <si>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</si>
  <si>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</si>
  <si>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</si>
  <si>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</si>
  <si>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</si>
  <si>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</si>
  <si>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</si>
  <si>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</si>
  <si>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</si>
  <si>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</si>
  <si>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</si>
  <si>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</si>
  <si>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</si>
  <si>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</si>
  <si>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</si>
  <si>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</si>
  <si>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</si>
  <si>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</si>
  <si>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</si>
  <si>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</si>
  <si>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</si>
  <si>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</si>
  <si>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</si>
  <si>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</si>
  <si>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</si>
  <si>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</si>
  <si>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</si>
  <si>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</si>
  <si>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</si>
  <si>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</si>
  <si>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</si>
  <si>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</si>
  <si>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</si>
  <si>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</si>
  <si>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</si>
  <si>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</si>
  <si>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</si>
  <si>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</si>
  <si>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</si>
  <si>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</si>
  <si>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</si>
  <si>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</si>
  <si>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</si>
  <si>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</si>
  <si>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</si>
  <si>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</si>
  <si>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</si>
  <si>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</si>
  <si>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</si>
  <si>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</si>
  <si>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</si>
  <si>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</si>
  <si>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</si>
  <si>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</si>
  <si>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</si>
  <si>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</si>
  <si>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</si>
  <si>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</si>
  <si>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</si>
  <si>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</si>
  <si>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</si>
  <si>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</si>
  <si>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</si>
  <si>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</si>
  <si>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</si>
  <si>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</si>
  <si>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</si>
  <si>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</si>
  <si>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</si>
  <si>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</si>
  <si>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</si>
  <si>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</si>
  <si>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</si>
  <si>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</si>
  <si>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</si>
  <si>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</si>
  <si>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</si>
  <si>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</si>
  <si>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</si>
  <si>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</si>
  <si>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</si>
  <si>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</si>
  <si>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</si>
  <si>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</si>
  <si>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</si>
  <si>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</si>
  <si>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</si>
  <si>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</si>
  <si>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</si>
  <si>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</si>
  <si>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</si>
  <si>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</si>
  <si>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</si>
  <si>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</si>
  <si>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</si>
  <si>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</si>
  <si>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</si>
  <si>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</si>
  <si>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</si>
  <si>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</si>
  <si>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</si>
  <si>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</si>
  <si>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</si>
  <si>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</si>
  <si>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</si>
  <si>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</si>
  <si>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</si>
  <si>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</si>
  <si>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</si>
  <si>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</si>
  <si>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</si>
  <si>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</si>
  <si>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</si>
  <si>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</si>
  <si>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</si>
  <si>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</si>
  <si>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</si>
  <si>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</si>
  <si>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</si>
  <si>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</si>
  <si>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</si>
  <si>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</si>
  <si>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</si>
  <si>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</si>
  <si>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</si>
  <si>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</si>
  <si>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</si>
  <si>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</si>
  <si>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</si>
  <si>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</si>
  <si>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</si>
  <si>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</si>
  <si>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</si>
  <si>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</si>
  <si>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</si>
  <si>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</si>
  <si>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</si>
  <si>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</si>
  <si>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</si>
  <si>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</si>
  <si>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</si>
  <si>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</si>
  <si>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</si>
  <si>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</si>
  <si>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</si>
  <si>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</si>
  <si>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</si>
  <si>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</si>
  <si>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</si>
  <si>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</si>
  <si>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</si>
  <si>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</si>
  <si>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</si>
  <si>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</si>
  <si>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</si>
  <si>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</si>
  <si>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</si>
  <si>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</si>
  <si>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</si>
  <si>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</si>
  <si>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</si>
  <si>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</si>
  <si>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</si>
  <si>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</si>
  <si>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</si>
  <si>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</si>
  <si>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</si>
  <si>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</si>
  <si>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</si>
  <si>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</si>
  <si>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</si>
  <si>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</si>
  <si>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</si>
  <si>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</si>
  <si>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</si>
  <si>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</si>
  <si>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</si>
  <si>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</si>
  <si>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</si>
  <si>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</si>
  <si>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</si>
  <si>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</si>
  <si>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</si>
  <si>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</si>
  <si>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</si>
  <si>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</si>
  <si>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</si>
  <si>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</si>
  <si>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</si>
  <si>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</si>
  <si>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</si>
  <si>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</si>
  <si>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</si>
  <si>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</si>
  <si>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</si>
  <si>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</si>
  <si>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</si>
  <si>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</si>
  <si>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</si>
  <si>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</si>
  <si>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</si>
  <si>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</si>
  <si>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</si>
  <si>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</si>
  <si>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</si>
  <si>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</si>
  <si>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</si>
  <si>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</si>
  <si>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</si>
  <si>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</si>
  <si>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</si>
  <si>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</si>
  <si>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</si>
  <si>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</si>
  <si>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</si>
  <si>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</si>
  <si>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</si>
  <si>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</si>
  <si>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</si>
  <si>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</si>
  <si>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</si>
  <si>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</si>
  <si>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</si>
  <si>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</si>
  <si>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</si>
  <si>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</si>
  <si>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</si>
  <si>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</si>
  <si>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</si>
  <si>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</si>
  <si>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</si>
  <si>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</si>
  <si>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</si>
  <si>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</si>
  <si>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</si>
  <si>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</si>
  <si>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</si>
  <si>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</si>
  <si>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</si>
  <si>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</si>
  <si>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</si>
  <si>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</si>
  <si>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</si>
  <si>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</si>
  <si>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</si>
  <si>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</si>
  <si>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</si>
  <si>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</si>
  <si>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</si>
  <si>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</si>
  <si>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</si>
  <si>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</si>
  <si>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</si>
  <si>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</si>
  <si>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</si>
  <si>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</si>
  <si>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</si>
  <si>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</si>
  <si>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</si>
  <si>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</si>
  <si>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</si>
  <si>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</si>
  <si>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</si>
  <si>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</si>
  <si>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</si>
  <si>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</si>
  <si>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</si>
  <si>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</si>
  <si>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</si>
  <si>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</si>
  <si>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</si>
  <si>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</si>
  <si>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</si>
  <si>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</si>
  <si>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</si>
  <si>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</si>
  <si>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</si>
  <si>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</si>
  <si>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</si>
  <si>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</si>
  <si>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</si>
  <si>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</si>
  <si>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</si>
  <si>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</si>
  <si>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</si>
  <si>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</si>
  <si>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</si>
  <si>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</si>
  <si>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</si>
  <si>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</si>
  <si>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</si>
  <si>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</si>
  <si>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</si>
  <si>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</si>
  <si>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</si>
  <si>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</si>
  <si>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</si>
  <si>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</si>
  <si>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</si>
  <si>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</si>
  <si>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</si>
  <si>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</si>
  <si>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</si>
  <si>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</si>
  <si>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</si>
  <si>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</si>
  <si>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</si>
  <si>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</si>
  <si>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</si>
  <si>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</si>
  <si>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</si>
  <si>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</si>
  <si>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</si>
  <si>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</si>
  <si>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</si>
  <si>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</si>
  <si>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</si>
  <si>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</si>
  <si>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</si>
  <si>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</si>
  <si>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</si>
  <si>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</si>
  <si>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</si>
  <si>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</si>
  <si>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</si>
  <si>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</si>
  <si>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</si>
  <si>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</si>
  <si>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</si>
  <si>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</si>
  <si>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</si>
  <si>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</si>
  <si>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</si>
  <si>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</si>
  <si>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</si>
  <si>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</si>
  <si>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</si>
  <si>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</si>
  <si>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</si>
  <si>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</si>
  <si>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</si>
  <si>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</si>
  <si>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</si>
  <si>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</si>
  <si>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</si>
  <si>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</si>
  <si>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</si>
  <si>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</si>
  <si>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</si>
  <si>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</si>
  <si>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</si>
  <si>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</si>
  <si>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</si>
  <si>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</si>
  <si>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</si>
  <si>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</si>
  <si>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</si>
  <si>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</si>
  <si>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</si>
  <si>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</si>
  <si>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</si>
  <si>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</si>
  <si>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</si>
  <si>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</si>
  <si>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</si>
  <si>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</si>
  <si>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</si>
  <si>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</si>
  <si>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</si>
  <si>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</si>
  <si>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</si>
  <si>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</si>
  <si>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</si>
  <si>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</si>
  <si>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</si>
  <si>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</si>
  <si>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</si>
  <si>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</si>
  <si>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</si>
  <si>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</si>
  <si>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</si>
  <si>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</si>
  <si>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</si>
  <si>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</si>
  <si>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</si>
  <si>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</si>
  <si>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</si>
  <si>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</si>
  <si>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</si>
  <si>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</si>
  <si>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</si>
  <si>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</si>
  <si>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</si>
  <si>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</si>
  <si>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</si>
  <si>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</si>
  <si>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</si>
  <si>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</si>
  <si>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</si>
  <si>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</si>
  <si>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</si>
  <si>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</si>
  <si>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</si>
  <si>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</si>
  <si>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</si>
  <si>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</si>
  <si>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</si>
  <si>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</si>
  <si>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</si>
  <si>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</si>
  <si>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</si>
  <si>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</si>
  <si>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</si>
  <si>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</si>
  <si>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</si>
  <si>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</si>
  <si>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</si>
  <si>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</si>
  <si>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</si>
  <si>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</si>
  <si>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</si>
  <si>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</si>
  <si>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</si>
  <si>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</si>
  <si>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</si>
  <si>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</si>
  <si>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</si>
  <si>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</si>
  <si>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</si>
  <si>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</si>
  <si>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</si>
  <si>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</si>
  <si>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</si>
  <si>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</si>
  <si>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</si>
  <si>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</si>
  <si>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</si>
  <si>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</si>
  <si>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</si>
  <si>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</si>
  <si>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</si>
  <si>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</si>
  <si>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</si>
  <si>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</si>
  <si>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</si>
  <si>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</si>
  <si>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</si>
  <si>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</si>
  <si>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</si>
  <si>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</si>
  <si>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</si>
  <si>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</si>
  <si>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</si>
  <si>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</si>
  <si>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</si>
  <si>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</si>
  <si>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</si>
  <si>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</si>
  <si>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</si>
  <si>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</si>
  <si>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</si>
  <si>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</si>
  <si>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</si>
  <si>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</si>
  <si>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</si>
  <si>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</si>
  <si>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</si>
  <si>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</si>
  <si>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</si>
  <si>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</si>
  <si>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</si>
  <si>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</si>
  <si>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</si>
  <si>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</si>
  <si>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</si>
  <si>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</si>
  <si>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</si>
  <si>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</si>
  <si>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</si>
  <si>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</si>
  <si>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</si>
  <si>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</si>
  <si>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</si>
  <si>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</si>
  <si>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</si>
  <si>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</si>
  <si>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</si>
  <si>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</si>
  <si>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</si>
  <si>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</si>
  <si>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</si>
  <si>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</si>
  <si>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</si>
  <si>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</si>
  <si>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</si>
  <si>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</si>
  <si>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</si>
  <si>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</si>
  <si>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</si>
  <si>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</si>
  <si>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</si>
  <si>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</si>
  <si>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</si>
  <si>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</si>
  <si>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</si>
  <si>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</si>
  <si>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</si>
  <si>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</si>
  <si>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</si>
  <si>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</si>
  <si>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</si>
  <si>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</si>
  <si>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</si>
  <si>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</si>
  <si>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</si>
  <si>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</si>
  <si>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</si>
  <si>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</si>
  <si>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</si>
  <si>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</si>
  <si>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</si>
  <si>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</si>
  <si>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</si>
  <si>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</si>
  <si>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</si>
  <si>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</si>
  <si>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</si>
  <si>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</si>
  <si>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</si>
  <si>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</si>
  <si>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</si>
  <si>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</si>
  <si>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</si>
  <si>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</si>
  <si>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</si>
  <si>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</si>
  <si>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</si>
  <si>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</si>
  <si>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</si>
  <si>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</si>
  <si>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</si>
  <si>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</si>
  <si>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</si>
  <si>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</si>
  <si>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</si>
  <si>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</si>
  <si>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</si>
  <si>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</si>
  <si>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</si>
  <si>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</si>
  <si>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</si>
  <si>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</si>
  <si>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</si>
  <si>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</si>
  <si>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</si>
  <si>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</si>
  <si>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</si>
  <si>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</si>
  <si>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</si>
  <si>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</si>
  <si>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</si>
  <si>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</si>
  <si>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</si>
  <si>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</si>
  <si>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</si>
  <si>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</si>
  <si>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</si>
  <si>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</si>
  <si>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</si>
  <si>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</si>
  <si>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</si>
  <si>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</si>
  <si>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</si>
  <si>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</si>
  <si>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</si>
  <si>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</si>
  <si>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</si>
  <si>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</si>
  <si>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</si>
  <si>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</si>
  <si>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</si>
  <si>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</si>
  <si>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</si>
  <si>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</si>
  <si>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</si>
  <si>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</si>
  <si>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</si>
  <si>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</si>
  <si>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</si>
  <si>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</si>
  <si>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</si>
  <si>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</si>
  <si>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</si>
  <si>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</si>
  <si>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</si>
  <si>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</si>
  <si>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</si>
  <si>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</si>
  <si>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</si>
  <si>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</si>
  <si>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</si>
  <si>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</si>
  <si>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</si>
  <si>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</si>
  <si>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</si>
  <si>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</si>
  <si>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</si>
  <si>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</si>
  <si>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</si>
  <si>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</si>
  <si>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</si>
  <si>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</si>
  <si>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</si>
  <si>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</si>
  <si>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</si>
  <si>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</si>
  <si>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</si>
  <si>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</si>
  <si>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</si>
  <si>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</si>
  <si>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</si>
  <si>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</si>
  <si>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</si>
  <si>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</si>
  <si>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</si>
  <si>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</si>
  <si>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</si>
  <si>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</si>
  <si>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</si>
  <si>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</si>
  <si>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</si>
  <si>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</si>
  <si>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</si>
  <si>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</si>
  <si>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</si>
  <si>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</si>
  <si>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</si>
  <si>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</si>
  <si>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</si>
  <si>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</si>
  <si>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</si>
  <si>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</si>
  <si>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</si>
  <si>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</si>
  <si>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</si>
  <si>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</si>
  <si>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</si>
  <si>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</si>
  <si>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</si>
  <si>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</si>
  <si>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</si>
  <si>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</si>
  <si>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</si>
  <si>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</si>
  <si>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</si>
  <si>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</si>
  <si>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</si>
  <si>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</si>
  <si>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</si>
  <si>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</si>
  <si>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</si>
  <si>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</si>
  <si>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</si>
  <si>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</si>
  <si>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</si>
  <si>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</si>
  <si>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</si>
  <si>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</si>
  <si>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</si>
  <si>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</si>
  <si>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</si>
  <si>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</si>
  <si>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</si>
  <si>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</si>
  <si>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</si>
  <si>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</si>
  <si>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</si>
  <si>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</si>
  <si>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</si>
  <si>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</si>
  <si>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</si>
  <si>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</si>
  <si>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</si>
  <si>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</si>
  <si>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</si>
  <si>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</si>
  <si>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</si>
  <si>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</si>
  <si>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</si>
  <si>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</si>
  <si>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</si>
  <si>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</si>
  <si>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</si>
  <si>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</si>
  <si>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</si>
  <si>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</si>
  <si>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</si>
  <si>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</si>
  <si>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</si>
  <si>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</si>
  <si>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</si>
  <si>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</si>
  <si>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</si>
  <si>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</si>
  <si>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</si>
  <si>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</si>
  <si>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</si>
  <si>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</si>
  <si>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</si>
  <si>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</si>
  <si>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</si>
  <si>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</si>
  <si>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</si>
  <si>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</si>
  <si>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</si>
  <si>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</si>
  <si>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</si>
  <si>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</si>
  <si>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</si>
  <si>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</si>
  <si>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</si>
  <si>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</si>
  <si>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</si>
  <si>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</si>
  <si>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</si>
  <si>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</si>
  <si>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</si>
  <si>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</si>
  <si>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</si>
  <si>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</si>
  <si>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</si>
  <si>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</si>
  <si>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</si>
  <si>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</si>
  <si>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</si>
  <si>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</si>
  <si>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</si>
  <si>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</si>
  <si>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</si>
  <si>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</si>
  <si>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</si>
  <si>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</si>
  <si>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</si>
  <si>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</si>
  <si>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</si>
  <si>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</si>
  <si>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</si>
  <si>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</si>
  <si>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</si>
  <si>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</si>
  <si>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</si>
  <si>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</si>
  <si>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</si>
  <si>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</si>
  <si>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</si>
  <si>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</si>
  <si>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</si>
  <si>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</si>
  <si>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</si>
  <si>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</si>
  <si>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</si>
  <si>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</si>
  <si>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</si>
  <si>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</si>
  <si>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</si>
  <si>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</si>
  <si>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</si>
  <si>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</si>
  <si>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</si>
  <si>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</si>
  <si>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</si>
  <si>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</si>
  <si>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</si>
  <si>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</si>
  <si>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</si>
  <si>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</si>
  <si>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</si>
  <si>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</si>
  <si>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</si>
  <si>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</si>
  <si>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</si>
  <si>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</si>
  <si>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</si>
  <si>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</si>
  <si>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</si>
  <si>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</si>
  <si>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</si>
  <si>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</si>
  <si>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</si>
  <si>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</si>
  <si>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</si>
  <si>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</si>
  <si>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</si>
  <si>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</si>
  <si>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</si>
  <si>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</si>
  <si>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</si>
  <si>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</si>
  <si>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</si>
  <si>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</si>
  <si>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</si>
  <si>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</si>
  <si>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</si>
  <si>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</si>
  <si>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</si>
  <si>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</si>
  <si>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</si>
  <si>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</si>
  <si>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</si>
  <si>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</si>
  <si>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</si>
  <si>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</si>
  <si>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</si>
  <si>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</si>
  <si>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</si>
  <si>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</si>
  <si>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</si>
  <si>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</si>
  <si>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</si>
  <si>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</si>
  <si>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</si>
  <si>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</si>
  <si>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</si>
  <si>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</si>
  <si>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</si>
  <si>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</si>
  <si>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</si>
  <si>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</si>
  <si>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</si>
  <si>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</si>
  <si>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</si>
  <si>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</si>
  <si>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</si>
  <si>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</si>
  <si>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</si>
  <si>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</si>
  <si>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</si>
  <si>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</si>
  <si>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</si>
  <si>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</si>
  <si>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</si>
  <si>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</si>
  <si>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</si>
  <si>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</si>
  <si>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</si>
  <si>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</si>
  <si>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</si>
  <si>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</si>
  <si>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</si>
  <si>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</si>
  <si>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</si>
  <si>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</si>
  <si>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</si>
  <si>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</si>
  <si>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</si>
  <si>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</si>
  <si>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</si>
  <si>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</si>
  <si>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</si>
  <si>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</si>
  <si>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</si>
  <si>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</si>
  <si>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</si>
  <si>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</si>
  <si>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</si>
  <si>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</si>
  <si>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</si>
  <si>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</si>
  <si>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</si>
  <si>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</si>
  <si>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</si>
  <si>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</si>
  <si>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</si>
  <si>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</si>
  <si>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</si>
  <si>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Индустриален холдинг България АД</t>
  </si>
  <si>
    <t>121631219</t>
  </si>
  <si>
    <t>Данета  Желева, Галина Денева</t>
  </si>
  <si>
    <t>заедно и поотделно</t>
  </si>
  <si>
    <t>гр. София, бул. Княгиня Мария Луиза 79, ет.3</t>
  </si>
  <si>
    <t>02 9807101</t>
  </si>
  <si>
    <t>оffice@bulgariaholding.com</t>
  </si>
  <si>
    <t>www.bulgariaholding.com</t>
  </si>
  <si>
    <t>Инвестор.бг</t>
  </si>
  <si>
    <t>Иван Рашков</t>
  </si>
  <si>
    <t>гл. счетоводител</t>
  </si>
  <si>
    <t>Данета Желева</t>
  </si>
  <si>
    <t xml:space="preserve">Съгласно МСФО 16 Лизинг, Дружеството е избрало да представя активите с право на ползване отделно от </t>
  </si>
  <si>
    <t xml:space="preserve">Дълготрайните материални и нематериални активи. Във формите на КФН активите с право на ползване са </t>
  </si>
  <si>
    <t xml:space="preserve">включени, в същите  позициите в които съответните основни активи щяха да бъдат представени ако бяха </t>
  </si>
  <si>
    <t>1. Приват инженеринг ЕАД</t>
  </si>
  <si>
    <t>2. КЛВК АД</t>
  </si>
  <si>
    <t>3. Булярд корабостроителна индустрия EАД</t>
  </si>
  <si>
    <t>4. Одесос ПБМ ЕАД</t>
  </si>
  <si>
    <t>5. КРЗ Порт Бургас АД</t>
  </si>
  <si>
    <t>6. ЗММ България холдинг ЕАД</t>
  </si>
  <si>
    <t>7. ИХБ Шипдизайн АД</t>
  </si>
  <si>
    <t>8. Меритайм холдинг АД</t>
  </si>
  <si>
    <t>9. Булпорт логистика АД</t>
  </si>
  <si>
    <t xml:space="preserve">1.Международен индустриален Холдинг България АД </t>
  </si>
  <si>
    <t>собствени. На ред 1-0517 е включена дългосрочната част на "Задължение по лизинг" в размер на  508 х.лв.</t>
  </si>
  <si>
    <t>На ред 1-0618 е включена краткосрочната част на "Задължение по лизинг" в размер на 76 х.лв.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</si>
</sst>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12" applyFont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45960</v>
      </c>
    </row>
    <row r="3" spans="1:27">
      <c r="A3" s="404" t="s">
        <v>1</v>
      </c>
      <c r="B3" s="405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11"/>
      <c r="Z3" s="419">
        <v>3</v>
      </c>
      <c r="AA3" s="420" t="str">
        <f>IF(ISBLANK(_authorName),"",_authorName)</f>
        <v>Иван Рашков</v>
      </c>
    </row>
    <row r="4" spans="1:27">
      <c r="A4" s="402" t="s">
        <v>913</v>
      </c>
      <c r="B4" s="40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11"/>
    </row>
    <row r="5" spans="1:27" ht="31.5">
      <c r="A5" s="406" t="s">
        <v>914</v>
      </c>
      <c r="B5" s="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11"/>
      <c r="X5" s="433"/>
    </row>
    <row r="6" spans="1:27"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11"/>
    </row>
    <row r="7" spans="1:27">
      <c r="A7" s="1"/>
      <c r="B7" s="2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11"/>
    </row>
    <row r="8" spans="1:27">
      <c r="A8" s="4" t="s">
        <v>2</v>
      </c>
      <c r="B8" s="5"/>
      <c r="E8" s="433"/>
      <c r="F8" s="433"/>
      <c r="G8" s="433"/>
      <c r="H8" s="433"/>
      <c r="I8" s="433"/>
      <c r="J8" s="433"/>
      <c r="K8" s="433"/>
      <c r="L8" s="433"/>
      <c r="N8" s="433"/>
      <c r="O8" s="433"/>
      <c r="P8" s="433"/>
      <c r="Q8" s="433"/>
      <c r="R8" s="433"/>
      <c r="S8" s="433"/>
      <c r="T8" s="433"/>
      <c r="U8" s="433"/>
      <c r="V8" s="433"/>
    </row>
    <row r="9" spans="1:27">
      <c r="A9" s="6" t="s">
        <v>3</v>
      </c>
      <c r="B9" s="315">
        <v>45658</v>
      </c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</row>
    <row r="10" spans="1:27">
      <c r="A10" s="6" t="s">
        <v>4</v>
      </c>
      <c r="B10" s="315">
        <v>45930</v>
      </c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</row>
    <row r="11" spans="1:27">
      <c r="A11" s="6" t="s">
        <v>5</v>
      </c>
      <c r="B11" s="315">
        <v>45960</v>
      </c>
      <c r="C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</row>
    <row r="12" spans="1:27">
      <c r="A12" s="423"/>
      <c r="B12" s="7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</row>
    <row r="13" spans="1:27">
      <c r="A13" s="406" t="s">
        <v>6</v>
      </c>
      <c r="B13" s="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  <c r="V13" s="433"/>
    </row>
    <row r="14" spans="1:27">
      <c r="A14" s="6" t="s">
        <v>7</v>
      </c>
      <c r="B14" s="314" t="s">
        <v>915</v>
      </c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</row>
    <row r="15" spans="1:27">
      <c r="A15" s="8" t="s">
        <v>8</v>
      </c>
      <c r="B15" s="316" t="s">
        <v>902</v>
      </c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</row>
    <row r="16" spans="1:27">
      <c r="A16" s="6" t="s">
        <v>9</v>
      </c>
      <c r="B16" s="314" t="s">
        <v>916</v>
      </c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</row>
    <row r="17" spans="1:22">
      <c r="A17" s="6" t="s">
        <v>10</v>
      </c>
      <c r="B17" s="314" t="s">
        <v>917</v>
      </c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</row>
    <row r="18" spans="1:22">
      <c r="A18" s="6" t="s">
        <v>11</v>
      </c>
      <c r="B18" s="314" t="s">
        <v>918</v>
      </c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</row>
    <row r="19" spans="1:22">
      <c r="A19" s="6" t="s">
        <v>12</v>
      </c>
      <c r="B19" s="314" t="s">
        <v>919</v>
      </c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</row>
    <row r="20" spans="1:22">
      <c r="A20" s="6" t="s">
        <v>13</v>
      </c>
      <c r="B20" s="314" t="s">
        <v>919</v>
      </c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33"/>
      <c r="V20" s="433"/>
    </row>
    <row r="21" spans="1:22">
      <c r="A21" s="8" t="s">
        <v>14</v>
      </c>
      <c r="B21" s="316" t="s">
        <v>920</v>
      </c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</row>
    <row r="22" spans="1:22">
      <c r="A22" s="8" t="s">
        <v>15</v>
      </c>
      <c r="B22" s="316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433"/>
      <c r="T22" s="433"/>
      <c r="U22" s="433"/>
      <c r="V22" s="433"/>
    </row>
    <row r="23" spans="1:22">
      <c r="A23" s="8" t="s">
        <v>16</v>
      </c>
      <c r="B23" s="409" t="s">
        <v>921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433"/>
      <c r="P23" s="433"/>
      <c r="Q23" s="433"/>
      <c r="R23" s="433"/>
      <c r="S23" s="433"/>
      <c r="T23" s="433"/>
      <c r="U23" s="433"/>
      <c r="V23" s="433"/>
    </row>
    <row r="24" spans="1:22">
      <c r="A24" s="8" t="s">
        <v>17</v>
      </c>
      <c r="B24" s="410" t="s">
        <v>922</v>
      </c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433"/>
      <c r="P24" s="433"/>
      <c r="Q24" s="433"/>
      <c r="R24" s="433"/>
      <c r="S24" s="433"/>
      <c r="T24" s="433"/>
      <c r="U24" s="433"/>
      <c r="V24" s="433"/>
    </row>
    <row r="25" spans="1:22">
      <c r="A25" s="6" t="s">
        <v>18</v>
      </c>
      <c r="B25" s="411" t="s">
        <v>923</v>
      </c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</row>
    <row r="26" spans="1:22">
      <c r="A26" s="8" t="s">
        <v>19</v>
      </c>
      <c r="B26" s="316" t="s">
        <v>924</v>
      </c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</row>
    <row r="27" spans="1:22">
      <c r="A27" s="8" t="s">
        <v>20</v>
      </c>
      <c r="B27" s="316" t="s">
        <v>925</v>
      </c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</row>
    <row r="28" spans="1:22">
      <c r="A28" s="431" t="s">
        <v>910</v>
      </c>
      <c r="B28" s="432" t="s">
        <v>911</v>
      </c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</row>
    <row r="29" spans="1:22">
      <c r="A29" s="9"/>
      <c r="B29" s="9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</row>
    <row r="30" spans="1:22">
      <c r="A30" s="10" t="s">
        <v>21</v>
      </c>
      <c r="B30" s="9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</row>
    <row r="31" spans="1:22"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</row>
    <row r="32" spans="1:22"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</row>
    <row r="33" spans="4:22"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</row>
    <row r="34" spans="4:22"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</row>
    <row r="35" spans="4:22"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</row>
    <row r="36" spans="4:22"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</row>
    <row r="37" spans="4:22"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</row>
    <row r="38" spans="4:22"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</row>
    <row r="39" spans="4:22"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</row>
    <row r="40" spans="4:22"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433"/>
      <c r="Q40" s="433"/>
      <c r="R40" s="433"/>
      <c r="S40" s="433"/>
      <c r="T40" s="433"/>
      <c r="U40" s="433"/>
      <c r="V40" s="433"/>
    </row>
    <row r="41" spans="4:22"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</row>
    <row r="42" spans="4:22"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3"/>
    </row>
    <row r="43" spans="4:22"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</row>
    <row r="44" spans="4:22"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33"/>
      <c r="V44" s="433"/>
    </row>
    <row r="45" spans="4:22"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3"/>
      <c r="U45" s="433"/>
      <c r="V45" s="433"/>
    </row>
    <row r="46" spans="4:22"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</row>
    <row r="47" spans="4:22"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</row>
    <row r="48" spans="4:22"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433"/>
      <c r="U48" s="433"/>
      <c r="V48" s="433"/>
    </row>
    <row r="49" spans="4:22"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3"/>
      <c r="O49" s="433"/>
      <c r="P49" s="433"/>
      <c r="Q49" s="433"/>
      <c r="R49" s="433"/>
      <c r="S49" s="433"/>
      <c r="T49" s="433"/>
      <c r="U49" s="433"/>
      <c r="V49" s="433"/>
    </row>
    <row r="50" spans="4:22"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</row>
    <row r="51" spans="4:22"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33"/>
    </row>
    <row r="52" spans="4:22"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3"/>
      <c r="O52" s="433"/>
      <c r="P52" s="433"/>
      <c r="Q52" s="433"/>
      <c r="R52" s="433"/>
      <c r="S52" s="433"/>
      <c r="T52" s="433"/>
      <c r="U52" s="433"/>
      <c r="V52" s="433"/>
    </row>
    <row r="53" spans="4:22"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433"/>
      <c r="T53" s="433"/>
      <c r="U53" s="433"/>
      <c r="V53" s="433"/>
    </row>
    <row r="54" spans="4:22">
      <c r="D54" s="433"/>
      <c r="E54" s="433"/>
      <c r="F54" s="433"/>
      <c r="G54" s="433"/>
      <c r="H54" s="433"/>
      <c r="I54" s="433"/>
      <c r="J54" s="433"/>
      <c r="K54" s="433"/>
      <c r="L54" s="433"/>
      <c r="M54" s="433"/>
      <c r="N54" s="433"/>
      <c r="O54" s="433"/>
      <c r="P54" s="433"/>
      <c r="Q54" s="433"/>
      <c r="R54" s="433"/>
      <c r="S54" s="433"/>
      <c r="T54" s="433"/>
      <c r="U54" s="433"/>
      <c r="V54" s="433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1" zoomScale="85" zoomScaleNormal="85" zoomScaleSheetLayoutView="100" workbookViewId="0">
      <selection activeCell="H64" sqref="H64:H6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</row>
    <row r="4" spans="1:28" s="11" customFormat="1">
      <c r="A4" s="51" t="str">
        <f>CONCATENATE("на ",UPPER(pdeName))</f>
        <v>на ИНДУСТРИАЛЕН ХОЛДИНГ БЪЛГАРИЯ АД</v>
      </c>
      <c r="B4" s="16"/>
      <c r="C4" s="16"/>
      <c r="D4" s="16"/>
      <c r="H4" s="15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433"/>
    </row>
    <row r="5" spans="1:28" s="11" customFormat="1">
      <c r="A5" s="51" t="str">
        <f>CONCATENATE("ЕИК по БУЛСТАТ: ", pdeBulstat)</f>
        <v>ЕИК по БУЛСТАТ: 121631219</v>
      </c>
      <c r="B5" s="13"/>
      <c r="C5" s="13"/>
      <c r="D5" s="13"/>
      <c r="H5" s="55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33"/>
      <c r="X10" s="433"/>
      <c r="Y10" s="433"/>
      <c r="Z10" s="433"/>
      <c r="AA10" s="433"/>
      <c r="AB10" s="433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96808</v>
      </c>
      <c r="H12" s="107">
        <v>96808</v>
      </c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</row>
    <row r="13" spans="1:28">
      <c r="A13" s="62" t="s">
        <v>41</v>
      </c>
      <c r="B13" s="64" t="s">
        <v>42</v>
      </c>
      <c r="C13" s="108">
        <v>563</v>
      </c>
      <c r="D13" s="107">
        <v>623</v>
      </c>
      <c r="E13" s="62" t="s">
        <v>43</v>
      </c>
      <c r="F13" s="66" t="s">
        <v>44</v>
      </c>
      <c r="G13" s="108"/>
      <c r="H13" s="107"/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33"/>
      <c r="AB13" s="433"/>
    </row>
    <row r="14" spans="1:28">
      <c r="A14" s="62" t="s">
        <v>45</v>
      </c>
      <c r="B14" s="64" t="s">
        <v>46</v>
      </c>
      <c r="C14" s="108">
        <v>10</v>
      </c>
      <c r="D14" s="107">
        <v>19</v>
      </c>
      <c r="E14" s="62" t="s">
        <v>47</v>
      </c>
      <c r="F14" s="66" t="s">
        <v>48</v>
      </c>
      <c r="G14" s="108"/>
      <c r="H14" s="107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33"/>
      <c r="AB14" s="433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</row>
    <row r="16" spans="1:28">
      <c r="A16" s="62" t="s">
        <v>53</v>
      </c>
      <c r="B16" s="64" t="s">
        <v>54</v>
      </c>
      <c r="C16" s="108">
        <v>232</v>
      </c>
      <c r="D16" s="107">
        <v>259</v>
      </c>
      <c r="E16" s="111" t="s">
        <v>55</v>
      </c>
      <c r="F16" s="66" t="s">
        <v>56</v>
      </c>
      <c r="G16" s="108"/>
      <c r="H16" s="107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33"/>
      <c r="AA16" s="433"/>
      <c r="AB16" s="433"/>
    </row>
    <row r="17" spans="1:28">
      <c r="A17" s="62" t="s">
        <v>57</v>
      </c>
      <c r="B17" s="64" t="s">
        <v>58</v>
      </c>
      <c r="C17" s="108">
        <v>44</v>
      </c>
      <c r="D17" s="107">
        <v>49</v>
      </c>
      <c r="E17" s="111" t="s">
        <v>59</v>
      </c>
      <c r="F17" s="66" t="s">
        <v>60</v>
      </c>
      <c r="G17" s="108"/>
      <c r="H17" s="107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  <c r="W17" s="433"/>
      <c r="X17" s="433"/>
      <c r="Y17" s="433"/>
      <c r="Z17" s="433"/>
      <c r="AA17" s="433"/>
      <c r="AB17" s="433"/>
    </row>
    <row r="18" spans="1:28" ht="31.5">
      <c r="A18" s="62" t="s">
        <v>61</v>
      </c>
      <c r="B18" s="64" t="s">
        <v>62</v>
      </c>
      <c r="C18" s="108"/>
      <c r="D18" s="107">
        <v>0</v>
      </c>
      <c r="E18" s="237" t="s">
        <v>63</v>
      </c>
      <c r="F18" s="236" t="s">
        <v>64</v>
      </c>
      <c r="G18" s="344">
        <f>G12+G15+G16+G17</f>
        <v>96808</v>
      </c>
      <c r="H18" s="345">
        <f>H12+H15+H16+H17</f>
        <v>96808</v>
      </c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</row>
    <row r="19" spans="1:28">
      <c r="A19" s="62" t="s">
        <v>65</v>
      </c>
      <c r="B19" s="64" t="s">
        <v>66</v>
      </c>
      <c r="C19" s="108">
        <v>51</v>
      </c>
      <c r="D19" s="107">
        <v>56</v>
      </c>
      <c r="E19" s="71" t="s">
        <v>67</v>
      </c>
      <c r="F19" s="67"/>
      <c r="G19" s="346"/>
      <c r="H19" s="347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</row>
    <row r="20" spans="1:28">
      <c r="A20" s="238" t="s">
        <v>68</v>
      </c>
      <c r="B20" s="68" t="s">
        <v>69</v>
      </c>
      <c r="C20" s="332">
        <f>SUM(C12:C19)</f>
        <v>900</v>
      </c>
      <c r="D20" s="333">
        <f>SUM(D12:D19)</f>
        <v>1006</v>
      </c>
      <c r="E20" s="62" t="s">
        <v>70</v>
      </c>
      <c r="F20" s="66" t="s">
        <v>71</v>
      </c>
      <c r="G20" s="108">
        <v>31016</v>
      </c>
      <c r="H20" s="107">
        <v>31016</v>
      </c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/>
      <c r="AB20" s="433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144</v>
      </c>
      <c r="H21" s="107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9661</v>
      </c>
      <c r="H22" s="331">
        <f>SUM(H23:H25)</f>
        <v>9661</v>
      </c>
      <c r="J22" s="433"/>
      <c r="K22" s="433"/>
      <c r="L22" s="433"/>
      <c r="M22" s="433"/>
      <c r="N22" s="433"/>
      <c r="O22" s="433"/>
      <c r="P22" s="433"/>
      <c r="Q22" s="433"/>
      <c r="R22" s="433"/>
      <c r="S22" s="433"/>
      <c r="T22" s="433"/>
      <c r="U22" s="433"/>
      <c r="V22" s="433"/>
      <c r="W22" s="433"/>
      <c r="X22" s="433"/>
      <c r="Y22" s="433"/>
      <c r="Z22" s="433"/>
      <c r="AA22" s="433"/>
      <c r="AB22" s="433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7740</v>
      </c>
      <c r="H23" s="107">
        <v>7740</v>
      </c>
      <c r="J23" s="433"/>
      <c r="K23" s="433"/>
      <c r="L23" s="433"/>
      <c r="M23" s="433"/>
      <c r="N23" s="433"/>
      <c r="O23" s="433"/>
      <c r="P23" s="433"/>
      <c r="Q23" s="433"/>
      <c r="R23" s="433"/>
      <c r="S23" s="433"/>
      <c r="T23" s="433"/>
      <c r="U23" s="433"/>
      <c r="V23" s="433"/>
      <c r="W23" s="433"/>
      <c r="X23" s="433"/>
      <c r="Y23" s="433"/>
      <c r="Z23" s="433"/>
      <c r="AA23" s="433"/>
      <c r="AB23" s="433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33"/>
      <c r="K24" s="433"/>
      <c r="L24" s="433"/>
      <c r="M24" s="433"/>
      <c r="N24" s="433"/>
      <c r="O24" s="433"/>
      <c r="P24" s="433"/>
      <c r="Q24" s="433"/>
      <c r="R24" s="433"/>
      <c r="S24" s="433"/>
      <c r="T24" s="433"/>
      <c r="U24" s="433"/>
      <c r="V24" s="433"/>
      <c r="W24" s="433"/>
      <c r="X24" s="433"/>
      <c r="Y24" s="433"/>
      <c r="Z24" s="433"/>
      <c r="AA24" s="433"/>
      <c r="AB24" s="433"/>
    </row>
    <row r="25" spans="1:28">
      <c r="A25" s="62" t="s">
        <v>87</v>
      </c>
      <c r="B25" s="64" t="s">
        <v>88</v>
      </c>
      <c r="C25" s="108">
        <v>7</v>
      </c>
      <c r="D25" s="107">
        <v>8</v>
      </c>
      <c r="E25" s="62" t="s">
        <v>89</v>
      </c>
      <c r="F25" s="66" t="s">
        <v>90</v>
      </c>
      <c r="G25" s="108">
        <v>1921</v>
      </c>
      <c r="H25" s="107">
        <v>1921</v>
      </c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40821</v>
      </c>
      <c r="H26" s="333">
        <f>H20+H21+H22</f>
        <v>40677</v>
      </c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</row>
    <row r="27" spans="1:28">
      <c r="A27" s="62" t="s">
        <v>95</v>
      </c>
      <c r="B27" s="64" t="s">
        <v>96</v>
      </c>
      <c r="C27" s="108">
        <v>7</v>
      </c>
      <c r="D27" s="107">
        <v>10</v>
      </c>
      <c r="E27" s="71" t="s">
        <v>97</v>
      </c>
      <c r="F27" s="67"/>
      <c r="G27" s="346"/>
      <c r="H27" s="347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</row>
    <row r="28" spans="1:28">
      <c r="A28" s="238" t="s">
        <v>98</v>
      </c>
      <c r="B28" s="68" t="s">
        <v>99</v>
      </c>
      <c r="C28" s="332">
        <f>SUM(C24:C27)</f>
        <v>14</v>
      </c>
      <c r="D28" s="333">
        <f>SUM(D24:D27)</f>
        <v>18</v>
      </c>
      <c r="E28" s="113" t="s">
        <v>100</v>
      </c>
      <c r="F28" s="66" t="s">
        <v>101</v>
      </c>
      <c r="G28" s="330">
        <f>SUM(G29:G31)</f>
        <v>144155</v>
      </c>
      <c r="H28" s="331">
        <f>SUM(H29:H31)</f>
        <v>128514</v>
      </c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433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144155</v>
      </c>
      <c r="H29" s="107">
        <v>128514</v>
      </c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  <c r="AB29" s="433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  <c r="AA31" s="433"/>
      <c r="AB31" s="433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1327</v>
      </c>
      <c r="H32" s="107">
        <v>15641</v>
      </c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3"/>
      <c r="AA32" s="433"/>
      <c r="AB32" s="433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145482</v>
      </c>
      <c r="H34" s="333">
        <f>H28+H32+H33</f>
        <v>144155</v>
      </c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</row>
    <row r="35" spans="1:28">
      <c r="A35" s="62" t="s">
        <v>122</v>
      </c>
      <c r="B35" s="64" t="s">
        <v>123</v>
      </c>
      <c r="C35" s="330">
        <f>SUM(C36:C39)</f>
        <v>215031</v>
      </c>
      <c r="D35" s="331">
        <f>SUM(D36:D39)</f>
        <v>215031</v>
      </c>
      <c r="E35" s="62"/>
      <c r="F35" s="70"/>
      <c r="G35" s="348"/>
      <c r="H35" s="349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</row>
    <row r="36" spans="1:28">
      <c r="A36" s="62" t="s">
        <v>124</v>
      </c>
      <c r="B36" s="64" t="s">
        <v>125</v>
      </c>
      <c r="C36" s="108">
        <v>215031</v>
      </c>
      <c r="D36" s="107">
        <v>215031</v>
      </c>
      <c r="E36" s="114"/>
      <c r="F36" s="72"/>
      <c r="G36" s="348"/>
      <c r="H36" s="349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  <c r="W36" s="433"/>
      <c r="X36" s="433"/>
      <c r="Y36" s="433"/>
      <c r="Z36" s="433"/>
      <c r="AA36" s="433"/>
      <c r="AB36" s="433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283111</v>
      </c>
      <c r="H37" s="335">
        <f>H26+H18+H34</f>
        <v>281640</v>
      </c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  <c r="W37" s="433"/>
      <c r="X37" s="433"/>
      <c r="Y37" s="433"/>
      <c r="Z37" s="433"/>
      <c r="AA37" s="433"/>
      <c r="AB37" s="433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33"/>
      <c r="K39" s="433"/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33"/>
      <c r="K40" s="433"/>
      <c r="L40" s="433"/>
      <c r="M40" s="433"/>
      <c r="N40" s="433"/>
      <c r="O40" s="433"/>
      <c r="P40" s="433"/>
      <c r="Q40" s="433"/>
      <c r="R40" s="433"/>
      <c r="S40" s="433"/>
      <c r="T40" s="433"/>
      <c r="U40" s="433"/>
      <c r="V40" s="433"/>
      <c r="W40" s="433"/>
      <c r="X40" s="433"/>
      <c r="Y40" s="433"/>
      <c r="Z40" s="433"/>
      <c r="AA40" s="433"/>
      <c r="AB40" s="433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3"/>
      <c r="AA41" s="433"/>
      <c r="AB41" s="433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3"/>
      <c r="W42" s="433"/>
      <c r="X42" s="433"/>
      <c r="Y42" s="433"/>
      <c r="Z42" s="433"/>
      <c r="AA42" s="433"/>
      <c r="AB42" s="433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  <c r="W43" s="433"/>
      <c r="X43" s="433"/>
      <c r="Y43" s="433"/>
      <c r="Z43" s="433"/>
      <c r="AA43" s="433"/>
      <c r="AB43" s="433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16930</v>
      </c>
      <c r="H44" s="107">
        <v>7000</v>
      </c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33"/>
      <c r="V44" s="433"/>
      <c r="W44" s="433"/>
      <c r="X44" s="433"/>
      <c r="Y44" s="433"/>
      <c r="Z44" s="433"/>
      <c r="AA44" s="433"/>
      <c r="AB44" s="433"/>
    </row>
    <row r="45" spans="1:28">
      <c r="A45" s="62" t="s">
        <v>150</v>
      </c>
      <c r="B45" s="64" t="s">
        <v>151</v>
      </c>
      <c r="C45" s="108">
        <v>4009</v>
      </c>
      <c r="D45" s="107"/>
      <c r="E45" s="117" t="s">
        <v>152</v>
      </c>
      <c r="F45" s="66" t="s">
        <v>153</v>
      </c>
      <c r="G45" s="108">
        <v>9433</v>
      </c>
      <c r="H45" s="107">
        <v>12373</v>
      </c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3"/>
      <c r="U45" s="433"/>
      <c r="V45" s="433"/>
      <c r="W45" s="433"/>
      <c r="X45" s="433"/>
      <c r="Y45" s="433"/>
      <c r="Z45" s="433"/>
      <c r="AA45" s="433"/>
      <c r="AB45" s="433"/>
    </row>
    <row r="46" spans="1:28">
      <c r="A46" s="229" t="s">
        <v>154</v>
      </c>
      <c r="B46" s="68" t="s">
        <v>155</v>
      </c>
      <c r="C46" s="332">
        <f>C35+C40+C45</f>
        <v>219040</v>
      </c>
      <c r="D46" s="333">
        <f>D35+D40+D45</f>
        <v>215031</v>
      </c>
      <c r="E46" s="112" t="s">
        <v>156</v>
      </c>
      <c r="F46" s="66" t="s">
        <v>157</v>
      </c>
      <c r="G46" s="108"/>
      <c r="H46" s="107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3"/>
      <c r="AA47" s="433"/>
      <c r="AB47" s="433"/>
    </row>
    <row r="48" spans="1:28">
      <c r="A48" s="62" t="s">
        <v>161</v>
      </c>
      <c r="B48" s="64" t="s">
        <v>162</v>
      </c>
      <c r="C48" s="108">
        <v>67897</v>
      </c>
      <c r="D48" s="107">
        <v>61604</v>
      </c>
      <c r="E48" s="112" t="s">
        <v>163</v>
      </c>
      <c r="F48" s="66" t="s">
        <v>164</v>
      </c>
      <c r="G48" s="108"/>
      <c r="H48" s="107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433"/>
      <c r="U48" s="433"/>
      <c r="V48" s="433"/>
      <c r="W48" s="433"/>
      <c r="X48" s="433"/>
      <c r="Y48" s="433"/>
      <c r="Z48" s="433"/>
      <c r="AA48" s="433"/>
      <c r="AB48" s="433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f>508+27</f>
        <v>535</v>
      </c>
      <c r="H49" s="107">
        <f>565+27</f>
        <v>592</v>
      </c>
      <c r="J49" s="433"/>
      <c r="K49" s="433"/>
      <c r="L49" s="433"/>
      <c r="M49" s="433"/>
      <c r="N49" s="433"/>
      <c r="O49" s="433"/>
      <c r="P49" s="433"/>
      <c r="Q49" s="433"/>
      <c r="R49" s="433"/>
      <c r="S49" s="433"/>
      <c r="T49" s="433"/>
      <c r="U49" s="433"/>
      <c r="V49" s="433"/>
      <c r="W49" s="433"/>
      <c r="X49" s="433"/>
      <c r="Y49" s="433"/>
      <c r="Z49" s="433"/>
      <c r="AA49" s="433"/>
      <c r="AB49" s="433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26898</v>
      </c>
      <c r="H50" s="331">
        <f>SUM(H44:H49)</f>
        <v>19965</v>
      </c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33"/>
      <c r="W51" s="433"/>
      <c r="X51" s="433"/>
      <c r="Y51" s="433"/>
      <c r="Z51" s="433"/>
      <c r="AA51" s="433"/>
      <c r="AB51" s="433"/>
    </row>
    <row r="52" spans="1:28">
      <c r="A52" s="238" t="s">
        <v>173</v>
      </c>
      <c r="B52" s="68" t="s">
        <v>174</v>
      </c>
      <c r="C52" s="332">
        <f>SUM(C48:C51)</f>
        <v>67897</v>
      </c>
      <c r="D52" s="333">
        <f>SUM(D48:D51)</f>
        <v>61604</v>
      </c>
      <c r="E52" s="112" t="s">
        <v>175</v>
      </c>
      <c r="F52" s="67" t="s">
        <v>176</v>
      </c>
      <c r="G52" s="108"/>
      <c r="H52" s="107"/>
      <c r="J52" s="433"/>
      <c r="K52" s="433"/>
      <c r="L52" s="433"/>
      <c r="M52" s="433"/>
      <c r="N52" s="433"/>
      <c r="O52" s="433"/>
      <c r="P52" s="433"/>
      <c r="Q52" s="433"/>
      <c r="R52" s="433"/>
      <c r="S52" s="433"/>
      <c r="T52" s="433"/>
      <c r="U52" s="433"/>
      <c r="V52" s="433"/>
      <c r="W52" s="433"/>
      <c r="X52" s="433"/>
      <c r="Y52" s="433"/>
      <c r="Z52" s="433"/>
      <c r="AA52" s="433"/>
      <c r="AB52" s="433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33"/>
      <c r="K53" s="433"/>
      <c r="L53" s="433"/>
      <c r="M53" s="433"/>
      <c r="N53" s="433"/>
      <c r="O53" s="433"/>
      <c r="P53" s="433"/>
      <c r="Q53" s="433"/>
      <c r="R53" s="433"/>
      <c r="S53" s="433"/>
      <c r="T53" s="433"/>
      <c r="U53" s="433"/>
      <c r="V53" s="433"/>
      <c r="W53" s="433"/>
      <c r="X53" s="433"/>
      <c r="Y53" s="433"/>
      <c r="Z53" s="433"/>
      <c r="AA53" s="433"/>
      <c r="AB53" s="433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11</v>
      </c>
      <c r="H54" s="107"/>
      <c r="J54" s="433"/>
      <c r="K54" s="433"/>
      <c r="L54" s="433"/>
      <c r="M54" s="433"/>
      <c r="N54" s="433"/>
      <c r="O54" s="433"/>
      <c r="P54" s="433"/>
      <c r="Q54" s="433"/>
      <c r="R54" s="433"/>
      <c r="S54" s="433"/>
      <c r="T54" s="433"/>
      <c r="U54" s="433"/>
      <c r="V54" s="433"/>
      <c r="W54" s="433"/>
      <c r="X54" s="433"/>
      <c r="Y54" s="433"/>
      <c r="Z54" s="433"/>
      <c r="AA54" s="433"/>
      <c r="AB54" s="433"/>
    </row>
    <row r="55" spans="1:28">
      <c r="A55" s="71" t="s">
        <v>184</v>
      </c>
      <c r="B55" s="68" t="s">
        <v>185</v>
      </c>
      <c r="C55" s="234"/>
      <c r="D55" s="235">
        <v>5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287851</v>
      </c>
      <c r="D56" s="337">
        <f>D20+D21+D22+D28+D33+D46+D52+D54+D55</f>
        <v>277664</v>
      </c>
      <c r="E56" s="71" t="s">
        <v>190</v>
      </c>
      <c r="F56" s="70" t="s">
        <v>191</v>
      </c>
      <c r="G56" s="334">
        <f>G50+G52+G53+G54+G55</f>
        <v>26909</v>
      </c>
      <c r="H56" s="335">
        <f>H50+H52+H53+H54+H55</f>
        <v>19965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6319</v>
      </c>
      <c r="H59" s="107">
        <v>3926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203</v>
      </c>
      <c r="H61" s="331">
        <f>SUM(H62:H68)</f>
        <v>959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166</v>
      </c>
      <c r="H62" s="107">
        <v>662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19</v>
      </c>
      <c r="H64" s="107">
        <v>98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>
        <v>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13</v>
      </c>
      <c r="H67" s="107">
        <v>13</v>
      </c>
    </row>
    <row r="68" spans="1:13">
      <c r="A68" s="62" t="s">
        <v>227</v>
      </c>
      <c r="B68" s="64" t="s">
        <v>228</v>
      </c>
      <c r="C68" s="108">
        <f>4937+5669+8</f>
        <v>10614</v>
      </c>
      <c r="D68" s="107">
        <f>4945+447</f>
        <v>5392</v>
      </c>
      <c r="E68" s="62" t="s">
        <v>229</v>
      </c>
      <c r="F68" s="66" t="s">
        <v>230</v>
      </c>
      <c r="G68" s="108">
        <v>5</v>
      </c>
      <c r="H68" s="107">
        <v>186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76</v>
      </c>
      <c r="H69" s="107">
        <v>74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6598</v>
      </c>
      <c r="H71" s="333">
        <f>H59+H60+H61+H69+H70</f>
        <v>4959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f>316+4</f>
        <v>320</v>
      </c>
      <c r="D75" s="107">
        <v>277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10934</v>
      </c>
      <c r="D76" s="333">
        <f>SUM(D68:D75)</f>
        <v>5669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6598</v>
      </c>
      <c r="H79" s="335">
        <f>H71+H73+H75+H77</f>
        <v>4959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73</v>
      </c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73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</v>
      </c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17759</v>
      </c>
      <c r="D89" s="107">
        <v>23211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17760</v>
      </c>
      <c r="D92" s="333">
        <f>SUM(D88:D91)</f>
        <v>23211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>
        <v>20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28767</v>
      </c>
      <c r="D94" s="337">
        <f>D65+D76+D85+D92+D93</f>
        <v>28900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316618</v>
      </c>
      <c r="D95" s="339">
        <f>D94+D56</f>
        <v>306564</v>
      </c>
      <c r="E95" s="138" t="s">
        <v>288</v>
      </c>
      <c r="F95" s="245" t="s">
        <v>289</v>
      </c>
      <c r="G95" s="338">
        <f>G37+G40+G56+G79</f>
        <v>316618</v>
      </c>
      <c r="H95" s="339">
        <f>H37+H40+H56+H79</f>
        <v>306564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5">
        <f>pdeReportingDate</f>
        <v>45960</v>
      </c>
      <c r="C98" s="435"/>
      <c r="D98" s="435"/>
      <c r="E98" s="435"/>
      <c r="F98" s="435"/>
      <c r="G98" s="435"/>
      <c r="H98" s="435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6" t="str">
        <f>authorName</f>
        <v>Иван Рашков</v>
      </c>
      <c r="C100" s="436"/>
      <c r="D100" s="436"/>
      <c r="E100" s="436"/>
      <c r="F100" s="436"/>
      <c r="G100" s="436"/>
      <c r="H100" s="436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6"/>
      <c r="B103" s="434" t="s">
        <v>926</v>
      </c>
      <c r="C103" s="434"/>
      <c r="D103" s="434"/>
      <c r="E103" s="434"/>
      <c r="M103" s="69"/>
    </row>
    <row r="104" spans="1:13" ht="21.75" customHeight="1">
      <c r="A104" s="416"/>
      <c r="B104" s="434" t="s">
        <v>291</v>
      </c>
      <c r="C104" s="434"/>
      <c r="D104" s="434"/>
      <c r="E104" s="434"/>
    </row>
    <row r="105" spans="1:13" ht="21.75" customHeight="1">
      <c r="A105" s="416"/>
      <c r="B105" s="434" t="s">
        <v>927</v>
      </c>
      <c r="C105" s="434"/>
      <c r="D105" s="434"/>
      <c r="E105" s="434"/>
      <c r="M105" s="69"/>
    </row>
    <row r="106" spans="1:13" ht="21.75" customHeight="1">
      <c r="A106" s="416"/>
      <c r="B106" s="434" t="s">
        <v>928</v>
      </c>
      <c r="C106" s="434"/>
      <c r="D106" s="434"/>
      <c r="E106" s="434"/>
    </row>
    <row r="107" spans="1:13" ht="21.75" customHeight="1">
      <c r="A107" s="416"/>
      <c r="B107" s="434" t="s">
        <v>929</v>
      </c>
      <c r="C107" s="434"/>
      <c r="D107" s="434"/>
      <c r="E107" s="434"/>
      <c r="M107" s="69"/>
    </row>
    <row r="108" spans="1:13" ht="21.75" customHeight="1">
      <c r="A108" s="416"/>
      <c r="B108" s="434" t="s">
        <v>940</v>
      </c>
      <c r="C108" s="434"/>
      <c r="D108" s="434"/>
      <c r="E108" s="434"/>
    </row>
    <row r="109" spans="1:13" ht="21.75" customHeight="1">
      <c r="A109" s="416"/>
      <c r="B109" s="434" t="s">
        <v>941</v>
      </c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0" zoomScaleNormal="80" zoomScaleSheetLayoutView="10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ИНДУСТРИАЛЕН ХОЛДИНГ БЪЛГАРИЯ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121631219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33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12</v>
      </c>
      <c r="D12" s="223">
        <v>14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171</v>
      </c>
      <c r="D13" s="223">
        <v>193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110</v>
      </c>
      <c r="D14" s="223">
        <v>104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538</v>
      </c>
      <c r="D15" s="223">
        <v>525</v>
      </c>
      <c r="E15" s="105" t="s">
        <v>95</v>
      </c>
      <c r="F15" s="149" t="s">
        <v>313</v>
      </c>
      <c r="G15" s="222"/>
      <c r="H15" s="223">
        <v>5</v>
      </c>
    </row>
    <row r="16" spans="1:9">
      <c r="A16" s="105" t="s">
        <v>314</v>
      </c>
      <c r="B16" s="103" t="s">
        <v>315</v>
      </c>
      <c r="C16" s="222">
        <v>86</v>
      </c>
      <c r="D16" s="223">
        <v>85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5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71</v>
      </c>
      <c r="D19" s="223">
        <v>102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988</v>
      </c>
      <c r="D22" s="360">
        <f>SUM(D12:D18)+D19</f>
        <v>1023</v>
      </c>
      <c r="E22" s="105" t="s">
        <v>333</v>
      </c>
      <c r="F22" s="146" t="s">
        <v>334</v>
      </c>
      <c r="G22" s="222">
        <v>1713</v>
      </c>
      <c r="H22" s="223">
        <v>2034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6161</v>
      </c>
      <c r="H23" s="223">
        <v>4935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>
        <v>820</v>
      </c>
    </row>
    <row r="25" spans="1:8" ht="31.5">
      <c r="A25" s="105" t="s">
        <v>340</v>
      </c>
      <c r="B25" s="146" t="s">
        <v>341</v>
      </c>
      <c r="C25" s="222">
        <v>328</v>
      </c>
      <c r="D25" s="223">
        <v>243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5208</v>
      </c>
      <c r="D27" s="223">
        <v>683</v>
      </c>
      <c r="E27" s="145" t="s">
        <v>120</v>
      </c>
      <c r="F27" s="147" t="s">
        <v>350</v>
      </c>
      <c r="G27" s="359">
        <f>SUM(G22:G26)</f>
        <v>7874</v>
      </c>
      <c r="H27" s="360">
        <f>SUM(H22:H26)</f>
        <v>7789</v>
      </c>
    </row>
    <row r="28" spans="1:8">
      <c r="A28" s="105" t="s">
        <v>95</v>
      </c>
      <c r="B28" s="146" t="s">
        <v>351</v>
      </c>
      <c r="C28" s="222">
        <v>23</v>
      </c>
      <c r="D28" s="223">
        <v>42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5559</v>
      </c>
      <c r="D29" s="360">
        <f>SUM(D25:D28)</f>
        <v>968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6547</v>
      </c>
      <c r="D31" s="161">
        <f>D29+D22</f>
        <v>1991</v>
      </c>
      <c r="E31" s="158" t="s">
        <v>355</v>
      </c>
      <c r="F31" s="173" t="s">
        <v>356</v>
      </c>
      <c r="G31" s="160">
        <f>G16+G18+G27</f>
        <v>7874</v>
      </c>
      <c r="H31" s="161">
        <f>H16+H18+H27</f>
        <v>7794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1327</v>
      </c>
      <c r="D33" s="152">
        <f>IF((H31-D31)&gt;0,H31-D31,0)</f>
        <v>5803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6547</v>
      </c>
      <c r="D36" s="366">
        <f>D31-D34+D35</f>
        <v>1991</v>
      </c>
      <c r="E36" s="169" t="s">
        <v>371</v>
      </c>
      <c r="F36" s="163" t="s">
        <v>372</v>
      </c>
      <c r="G36" s="174">
        <f>G35-G34+G31</f>
        <v>7874</v>
      </c>
      <c r="H36" s="175">
        <f>H35-H34+H31</f>
        <v>7794</v>
      </c>
    </row>
    <row r="37" spans="1:8">
      <c r="A37" s="168" t="s">
        <v>373</v>
      </c>
      <c r="B37" s="140" t="s">
        <v>374</v>
      </c>
      <c r="C37" s="160">
        <f>IF((G36-C36)&gt;0,G36-C36,0)</f>
        <v>1327</v>
      </c>
      <c r="D37" s="161">
        <f>IF((H36-D36)&gt;0,H36-D36,0)</f>
        <v>5803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10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>
        <v>10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1327</v>
      </c>
      <c r="D42" s="152">
        <f>+IF((H36-D36-D38)&gt;0,H36-D36-D38,0)</f>
        <v>5793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1327</v>
      </c>
      <c r="D44" s="175">
        <f>IF(H42=0,IF(D42-D43&gt;0,D42-D43+H43,0),IF(H42-H43&lt;0,H43-H42+D42,0))</f>
        <v>5793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7874</v>
      </c>
      <c r="D45" s="362">
        <f>D36+D38+D42</f>
        <v>7794</v>
      </c>
      <c r="E45" s="177" t="s">
        <v>398</v>
      </c>
      <c r="F45" s="179" t="s">
        <v>399</v>
      </c>
      <c r="G45" s="361">
        <f>G42+G36</f>
        <v>7874</v>
      </c>
      <c r="H45" s="362">
        <f>H42+H36</f>
        <v>7794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5">
        <f>pdeReportingDate</f>
        <v>45960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6" t="str">
        <f>authorName</f>
        <v>Иван Рашков</v>
      </c>
      <c r="C52" s="436"/>
      <c r="D52" s="436"/>
      <c r="E52" s="436"/>
      <c r="F52" s="436"/>
      <c r="G52" s="436"/>
      <c r="H52" s="436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6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6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6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6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6"/>
      <c r="B59" s="434"/>
      <c r="C59" s="434"/>
      <c r="D59" s="434"/>
      <c r="E59" s="434"/>
      <c r="F59" s="312"/>
      <c r="G59" s="34"/>
      <c r="H59" s="32"/>
    </row>
    <row r="60" spans="1:13">
      <c r="A60" s="416"/>
      <c r="B60" s="434"/>
      <c r="C60" s="434"/>
      <c r="D60" s="434"/>
      <c r="E60" s="434"/>
      <c r="F60" s="312"/>
      <c r="G60" s="34"/>
      <c r="H60" s="32"/>
    </row>
    <row r="61" spans="1:13">
      <c r="A61" s="416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D28" sqref="D28:D29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ИНДУСТРИАЛЕН ХОЛДИНГ БЪЛГАРИЯ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121631219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33"/>
    </row>
    <row r="11" spans="1:13">
      <c r="A11" s="184" t="s">
        <v>404</v>
      </c>
      <c r="B11" s="95" t="s">
        <v>405</v>
      </c>
      <c r="C11" s="108">
        <v>1034</v>
      </c>
      <c r="D11" s="107">
        <v>1028</v>
      </c>
    </row>
    <row r="12" spans="1:13">
      <c r="A12" s="184" t="s">
        <v>406</v>
      </c>
      <c r="B12" s="95" t="s">
        <v>407</v>
      </c>
      <c r="C12" s="108">
        <v>-307</v>
      </c>
      <c r="D12" s="107">
        <v>-350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-623</v>
      </c>
      <c r="D14" s="107">
        <v>-608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-6</v>
      </c>
      <c r="D15" s="107">
        <v>0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-177</v>
      </c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-2517</v>
      </c>
      <c r="D19" s="107">
        <v>185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f>-13432+4753+929+456-20</f>
        <v>-7314</v>
      </c>
      <c r="D20" s="107">
        <f>-45363+30654+2495+961-18</f>
        <v>-11271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-9910</v>
      </c>
      <c r="D21" s="383">
        <f>SUM(D11:D20)</f>
        <v>-11016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>
        <v>-236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>
        <v>-26972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>
        <v>14422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-4024</v>
      </c>
      <c r="D32" s="107">
        <f>9847+310-9151-198</f>
        <v>808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-4024</v>
      </c>
      <c r="D33" s="383">
        <f>SUM(D23:D32)</f>
        <v>-11978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2394</v>
      </c>
      <c r="D37" s="107">
        <v>1457</v>
      </c>
    </row>
    <row r="38" spans="1:13">
      <c r="A38" s="184" t="s">
        <v>455</v>
      </c>
      <c r="B38" s="95" t="s">
        <v>456</v>
      </c>
      <c r="C38" s="108">
        <v>-2940</v>
      </c>
      <c r="D38" s="107">
        <v>-2286</v>
      </c>
    </row>
    <row r="39" spans="1:13">
      <c r="A39" s="184" t="s">
        <v>457</v>
      </c>
      <c r="B39" s="95" t="s">
        <v>458</v>
      </c>
      <c r="C39" s="108">
        <f>-55-13</f>
        <v>-68</v>
      </c>
      <c r="D39" s="107">
        <f>-53-14</f>
        <v>-67</v>
      </c>
    </row>
    <row r="40" spans="1:13" ht="31.5">
      <c r="A40" s="184" t="s">
        <v>459</v>
      </c>
      <c r="B40" s="95" t="s">
        <v>460</v>
      </c>
      <c r="C40" s="108">
        <f>-162-21</f>
        <v>-183</v>
      </c>
      <c r="D40" s="107">
        <f>-195-24</f>
        <v>-219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f>1650+7630</f>
        <v>9280</v>
      </c>
      <c r="D42" s="107">
        <f>4850+650</f>
        <v>5500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8483</v>
      </c>
      <c r="D43" s="385">
        <f>SUM(D35:D42)</f>
        <v>4385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-5451</v>
      </c>
      <c r="D44" s="213">
        <f>D43+D33+D21</f>
        <v>-18609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23211</v>
      </c>
      <c r="D45" s="215">
        <v>38313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17760</v>
      </c>
      <c r="D46" s="217">
        <f>D45+D44</f>
        <v>19704</v>
      </c>
      <c r="G46" s="96"/>
      <c r="H46" s="96"/>
    </row>
    <row r="47" spans="1:13">
      <c r="A47" s="209" t="s">
        <v>473</v>
      </c>
      <c r="B47" s="218" t="s">
        <v>474</v>
      </c>
      <c r="C47" s="203">
        <v>17760</v>
      </c>
      <c r="D47" s="204">
        <v>19704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5">
        <f>pdeReportingDate</f>
        <v>45960</v>
      </c>
      <c r="C54" s="435"/>
      <c r="D54" s="435"/>
      <c r="E54" s="435"/>
      <c r="F54" s="417"/>
      <c r="G54" s="417"/>
      <c r="H54" s="417"/>
      <c r="M54" s="69"/>
    </row>
    <row r="55" spans="1:13" s="32" customFormat="1">
      <c r="A55" s="414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5" t="s">
        <v>290</v>
      </c>
      <c r="B56" s="436" t="str">
        <f>authorName</f>
        <v>Иван Рашков</v>
      </c>
      <c r="C56" s="436"/>
      <c r="D56" s="436"/>
      <c r="E56" s="436"/>
      <c r="F56" s="54"/>
      <c r="G56" s="54"/>
      <c r="H56" s="54"/>
    </row>
    <row r="57" spans="1:13" s="32" customFormat="1">
      <c r="A57" s="415"/>
      <c r="B57" s="436"/>
      <c r="C57" s="436"/>
      <c r="D57" s="436"/>
      <c r="E57" s="436"/>
      <c r="F57" s="54"/>
      <c r="G57" s="54"/>
      <c r="H57" s="54"/>
    </row>
    <row r="58" spans="1:13" s="32" customFormat="1">
      <c r="A58" s="415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6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6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6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6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6"/>
      <c r="B63" s="434"/>
      <c r="C63" s="434"/>
      <c r="D63" s="434"/>
      <c r="E63" s="434"/>
      <c r="F63" s="312"/>
      <c r="G63" s="34"/>
      <c r="H63" s="32"/>
    </row>
    <row r="64" spans="1:13">
      <c r="A64" s="416"/>
      <c r="B64" s="434"/>
      <c r="C64" s="434"/>
      <c r="D64" s="434"/>
      <c r="E64" s="434"/>
      <c r="F64" s="312"/>
      <c r="G64" s="34"/>
      <c r="H64" s="32"/>
    </row>
    <row r="65" spans="1:8">
      <c r="A65" s="416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7" zoomScaleNormal="100" zoomScaleSheetLayoutView="100" workbookViewId="0">
      <selection activeCell="E27" sqref="E2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ИНДУСТРИАЛЕН ХОЛДИНГ БЪЛГАРИЯ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121631219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33"/>
    </row>
    <row r="13" spans="1:14">
      <c r="A13" s="287" t="s">
        <v>499</v>
      </c>
      <c r="B13" s="288" t="s">
        <v>500</v>
      </c>
      <c r="C13" s="319">
        <f>'1-Баланс'!H18</f>
        <v>96808</v>
      </c>
      <c r="D13" s="319">
        <f>'1-Баланс'!H20</f>
        <v>31016</v>
      </c>
      <c r="E13" s="319">
        <f>'1-Баланс'!H21</f>
        <v>0</v>
      </c>
      <c r="F13" s="319">
        <f>'1-Баланс'!H23</f>
        <v>7740</v>
      </c>
      <c r="G13" s="319">
        <f>'1-Баланс'!H24</f>
        <v>0</v>
      </c>
      <c r="H13" s="320">
        <v>1921</v>
      </c>
      <c r="I13" s="319">
        <f>'1-Баланс'!H29+'1-Баланс'!H32</f>
        <v>144155</v>
      </c>
      <c r="J13" s="319">
        <f>'1-Баланс'!H30+'1-Баланс'!H33</f>
        <v>0</v>
      </c>
      <c r="K13" s="320"/>
      <c r="L13" s="319">
        <f>SUM(C13:K13)</f>
        <v>281640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96808</v>
      </c>
      <c r="D17" s="319">
        <f t="shared" ref="D17:M17" si="2">D13+D14</f>
        <v>31016</v>
      </c>
      <c r="E17" s="319">
        <f t="shared" si="2"/>
        <v>0</v>
      </c>
      <c r="F17" s="319">
        <f t="shared" si="2"/>
        <v>7740</v>
      </c>
      <c r="G17" s="319">
        <f t="shared" si="2"/>
        <v>0</v>
      </c>
      <c r="H17" s="319">
        <f t="shared" si="2"/>
        <v>1921</v>
      </c>
      <c r="I17" s="319">
        <f t="shared" si="2"/>
        <v>144155</v>
      </c>
      <c r="J17" s="319">
        <f t="shared" si="2"/>
        <v>0</v>
      </c>
      <c r="K17" s="319">
        <f t="shared" si="2"/>
        <v>0</v>
      </c>
      <c r="L17" s="319">
        <f t="shared" si="1"/>
        <v>281640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1327</v>
      </c>
      <c r="J18" s="319">
        <f>+'1-Баланс'!G33</f>
        <v>0</v>
      </c>
      <c r="K18" s="320"/>
      <c r="L18" s="319">
        <f t="shared" si="1"/>
        <v>1327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144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144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>
        <v>144</v>
      </c>
      <c r="F27" s="222"/>
      <c r="G27" s="222"/>
      <c r="H27" s="222"/>
      <c r="I27" s="222"/>
      <c r="J27" s="222"/>
      <c r="K27" s="222"/>
      <c r="L27" s="319">
        <f t="shared" si="1"/>
        <v>144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96808</v>
      </c>
      <c r="D31" s="319">
        <f t="shared" ref="D31:M31" si="6">D19+D22+D23+D26+D30+D29+D17+D18</f>
        <v>31016</v>
      </c>
      <c r="E31" s="319">
        <f t="shared" si="6"/>
        <v>144</v>
      </c>
      <c r="F31" s="319">
        <f t="shared" si="6"/>
        <v>7740</v>
      </c>
      <c r="G31" s="319">
        <f t="shared" si="6"/>
        <v>0</v>
      </c>
      <c r="H31" s="319">
        <f t="shared" si="6"/>
        <v>1921</v>
      </c>
      <c r="I31" s="319">
        <f t="shared" si="6"/>
        <v>145482</v>
      </c>
      <c r="J31" s="319">
        <f t="shared" si="6"/>
        <v>0</v>
      </c>
      <c r="K31" s="319">
        <f t="shared" si="6"/>
        <v>0</v>
      </c>
      <c r="L31" s="319">
        <f t="shared" si="1"/>
        <v>283111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96808</v>
      </c>
      <c r="D34" s="322">
        <f t="shared" si="7"/>
        <v>31016</v>
      </c>
      <c r="E34" s="322">
        <f t="shared" si="7"/>
        <v>144</v>
      </c>
      <c r="F34" s="322">
        <f t="shared" si="7"/>
        <v>7740</v>
      </c>
      <c r="G34" s="322">
        <f t="shared" si="7"/>
        <v>0</v>
      </c>
      <c r="H34" s="322">
        <f t="shared" si="7"/>
        <v>1921</v>
      </c>
      <c r="I34" s="322">
        <f t="shared" si="7"/>
        <v>145482</v>
      </c>
      <c r="J34" s="322">
        <f t="shared" si="7"/>
        <v>0</v>
      </c>
      <c r="K34" s="322">
        <f t="shared" si="7"/>
        <v>0</v>
      </c>
      <c r="L34" s="322">
        <f t="shared" si="1"/>
        <v>283111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5">
        <f>pdeReportingDate</f>
        <v>45960</v>
      </c>
      <c r="C38" s="435"/>
      <c r="D38" s="435"/>
      <c r="E38" s="435"/>
      <c r="F38" s="435"/>
      <c r="G38" s="435"/>
      <c r="H38" s="435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6" t="str">
        <f>authorName</f>
        <v>Иван Рашков</v>
      </c>
      <c r="C40" s="436"/>
      <c r="D40" s="436"/>
      <c r="E40" s="436"/>
      <c r="F40" s="436"/>
      <c r="G40" s="436"/>
      <c r="H40" s="436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6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6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6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6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6"/>
      <c r="B47" s="434"/>
      <c r="C47" s="434"/>
      <c r="D47" s="434"/>
      <c r="E47" s="434"/>
      <c r="F47" s="312"/>
      <c r="G47" s="34"/>
      <c r="H47" s="32"/>
    </row>
    <row r="48" spans="1:13">
      <c r="A48" s="416"/>
      <c r="B48" s="434"/>
      <c r="C48" s="434"/>
      <c r="D48" s="434"/>
      <c r="E48" s="434"/>
      <c r="F48" s="312"/>
      <c r="G48" s="34"/>
      <c r="H48" s="32"/>
    </row>
    <row r="49" spans="1:8">
      <c r="A49" s="416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85" zoomScaleNormal="85" zoomScaleSheetLayoutView="70" workbookViewId="0">
      <selection activeCell="C21" sqref="C21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ИНДУСТРИАЛЕН ХОЛДИНГ БЪЛГАРИЯ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121631219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33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930</v>
      </c>
      <c r="B12" s="401"/>
      <c r="C12" s="65">
        <v>52687</v>
      </c>
      <c r="D12" s="65">
        <v>100</v>
      </c>
      <c r="E12" s="65"/>
      <c r="F12" s="226">
        <f>C12-E12</f>
        <v>52687</v>
      </c>
      <c r="G12" s="433"/>
    </row>
    <row r="13" spans="1:7">
      <c r="A13" s="400" t="s">
        <v>931</v>
      </c>
      <c r="B13" s="401"/>
      <c r="C13" s="65">
        <v>46096</v>
      </c>
      <c r="D13" s="65">
        <v>67.959999999999994</v>
      </c>
      <c r="E13" s="65"/>
      <c r="F13" s="226">
        <f t="shared" ref="F13:F26" si="0">C13-E13</f>
        <v>46096</v>
      </c>
    </row>
    <row r="14" spans="1:7">
      <c r="A14" s="400" t="s">
        <v>932</v>
      </c>
      <c r="B14" s="401"/>
      <c r="C14" s="65">
        <v>53459</v>
      </c>
      <c r="D14" s="65">
        <v>100</v>
      </c>
      <c r="E14" s="65"/>
      <c r="F14" s="226">
        <f t="shared" si="0"/>
        <v>53459</v>
      </c>
    </row>
    <row r="15" spans="1:7">
      <c r="A15" s="400" t="s">
        <v>933</v>
      </c>
      <c r="B15" s="401"/>
      <c r="C15" s="65">
        <v>33373</v>
      </c>
      <c r="D15" s="65">
        <v>100</v>
      </c>
      <c r="E15" s="65"/>
      <c r="F15" s="226">
        <f t="shared" si="0"/>
        <v>33373</v>
      </c>
    </row>
    <row r="16" spans="1:7">
      <c r="A16" s="400" t="s">
        <v>934</v>
      </c>
      <c r="B16" s="401"/>
      <c r="C16" s="65">
        <v>4774</v>
      </c>
      <c r="D16" s="65">
        <v>99.65</v>
      </c>
      <c r="E16" s="65"/>
      <c r="F16" s="226">
        <f t="shared" si="0"/>
        <v>4774</v>
      </c>
    </row>
    <row r="17" spans="1:8">
      <c r="A17" s="400" t="s">
        <v>935</v>
      </c>
      <c r="B17" s="401"/>
      <c r="C17" s="65">
        <v>4795</v>
      </c>
      <c r="D17" s="65">
        <v>100</v>
      </c>
      <c r="E17" s="65"/>
      <c r="F17" s="226">
        <f t="shared" si="0"/>
        <v>4795</v>
      </c>
    </row>
    <row r="18" spans="1:8">
      <c r="A18" s="400" t="s">
        <v>936</v>
      </c>
      <c r="B18" s="401"/>
      <c r="C18" s="65">
        <v>70</v>
      </c>
      <c r="D18" s="65">
        <v>70</v>
      </c>
      <c r="E18" s="65"/>
      <c r="F18" s="226">
        <f t="shared" si="0"/>
        <v>70</v>
      </c>
    </row>
    <row r="19" spans="1:8">
      <c r="A19" s="400" t="s">
        <v>937</v>
      </c>
      <c r="B19" s="401"/>
      <c r="C19" s="65">
        <v>400</v>
      </c>
      <c r="D19" s="65">
        <v>61</v>
      </c>
      <c r="E19" s="65"/>
      <c r="F19" s="226">
        <f t="shared" si="0"/>
        <v>400</v>
      </c>
    </row>
    <row r="20" spans="1:8">
      <c r="A20" s="400" t="s">
        <v>938</v>
      </c>
      <c r="B20" s="401"/>
      <c r="C20" s="65">
        <v>19247</v>
      </c>
      <c r="D20" s="65">
        <v>46.12</v>
      </c>
      <c r="E20" s="65"/>
      <c r="F20" s="226">
        <f t="shared" si="0"/>
        <v>19247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33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33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214901</v>
      </c>
      <c r="D27" s="228"/>
      <c r="E27" s="228">
        <f>SUM(E12:E26)</f>
        <v>0</v>
      </c>
      <c r="F27" s="228">
        <f>SUM(F12:F26)</f>
        <v>214901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214901</v>
      </c>
      <c r="D79" s="228"/>
      <c r="E79" s="228">
        <f>E78+E61+E44+E27</f>
        <v>0</v>
      </c>
      <c r="F79" s="228">
        <f>F78+F61+F44+F27</f>
        <v>214901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939</v>
      </c>
      <c r="B82" s="401"/>
      <c r="C82" s="65">
        <v>130</v>
      </c>
      <c r="D82" s="65">
        <v>100</v>
      </c>
      <c r="E82" s="65"/>
      <c r="F82" s="226">
        <f>C82-E82</f>
        <v>130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130</v>
      </c>
      <c r="D97" s="228"/>
      <c r="E97" s="228">
        <f>SUM(E82:E96)</f>
        <v>0</v>
      </c>
      <c r="F97" s="228">
        <f>SUM(F82:F96)</f>
        <v>130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130</v>
      </c>
      <c r="D149" s="228"/>
      <c r="E149" s="228">
        <f>E148+E131+E114+E97</f>
        <v>0</v>
      </c>
      <c r="F149" s="228">
        <f>F148+F131+F114+F97</f>
        <v>130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5">
        <f>pdeReportingDate</f>
        <v>45960</v>
      </c>
      <c r="C151" s="435"/>
      <c r="D151" s="435"/>
      <c r="E151" s="435"/>
      <c r="F151" s="435"/>
      <c r="G151" s="435"/>
      <c r="H151" s="435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6" t="str">
        <f>authorName</f>
        <v>Иван Рашков</v>
      </c>
      <c r="C153" s="436"/>
      <c r="D153" s="436"/>
      <c r="E153" s="436"/>
      <c r="F153" s="436"/>
      <c r="G153" s="436"/>
      <c r="H153" s="436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6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6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6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6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6"/>
      <c r="B160" s="434"/>
      <c r="C160" s="434"/>
      <c r="D160" s="434"/>
      <c r="E160" s="434"/>
      <c r="F160" s="312"/>
      <c r="G160" s="34"/>
      <c r="H160" s="32"/>
    </row>
    <row r="161" spans="1:8">
      <c r="A161" s="416"/>
      <c r="B161" s="434"/>
      <c r="C161" s="434"/>
      <c r="D161" s="434"/>
      <c r="E161" s="434"/>
      <c r="F161" s="312"/>
      <c r="G161" s="34"/>
      <c r="H161" s="32"/>
    </row>
    <row r="162" spans="1:8">
      <c r="A162" s="416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316618</v>
      </c>
      <c r="D6" s="422">
        <f t="shared" ref="D6:D15" si="0">C6-E6</f>
        <v>0</v>
      </c>
      <c r="E6" s="396">
        <f>'1-Баланс'!G95</f>
        <v>316618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283111</v>
      </c>
      <c r="D7" s="422">
        <f t="shared" si="0"/>
        <v>186303</v>
      </c>
      <c r="E7" s="396">
        <f>'1-Баланс'!G18</f>
        <v>96808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1327</v>
      </c>
      <c r="D8" s="422">
        <f t="shared" si="0"/>
        <v>0</v>
      </c>
      <c r="E8" s="396">
        <f>ABS('2-Отчет за доходите'!C44)-ABS('2-Отчет за доходите'!G44)</f>
        <v>1327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23211</v>
      </c>
      <c r="D9" s="422">
        <f t="shared" si="0"/>
        <v>0</v>
      </c>
      <c r="E9" s="396">
        <f>'3-Отчет за паричния поток'!C45</f>
        <v>23211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17760</v>
      </c>
      <c r="D10" s="422">
        <f t="shared" si="0"/>
        <v>0</v>
      </c>
      <c r="E10" s="396">
        <f>'3-Отчет за паричния поток'!C46</f>
        <v>17760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283111</v>
      </c>
      <c r="D11" s="422">
        <f t="shared" si="0"/>
        <v>0</v>
      </c>
      <c r="E11" s="396">
        <f>'4-Отчет за собствения капитал'!L34</f>
        <v>283111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215031</v>
      </c>
      <c r="D12" s="422">
        <f t="shared" si="0"/>
        <v>0</v>
      </c>
      <c r="E12" s="396">
        <f>'Справка 5'!C27+'Справка 5'!C97</f>
        <v>215031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4.6872074910547451E-3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3.9603664905840573E-2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4.1911704325085751E-3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1.2026882541622117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4.359957562897848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4.359957562897848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2.702788723855714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2.6917247650803273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8.6797625959615515E-2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0.11835287219500477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0.10582784301587402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1655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5.8457636757314269E-3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0.22415544831089662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18.984135977337111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Индустриален холдинг България АД</v>
      </c>
      <c r="B3" s="424" t="str">
        <f t="shared" ref="B3:B34" si="1">pdeBulstat</f>
        <v>121631219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Индустриален холдинг България АД</v>
      </c>
      <c r="B4" s="424" t="str">
        <f t="shared" si="1"/>
        <v>121631219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563</v>
      </c>
      <c r="I4" s="424"/>
      <c r="J4" s="421"/>
      <c r="K4" s="424"/>
      <c r="L4" s="424"/>
      <c r="M4" s="424"/>
      <c r="N4" s="424"/>
    </row>
    <row r="5" spans="1:14">
      <c r="A5" s="424" t="str">
        <f t="shared" si="0"/>
        <v>Индустриален холдинг България АД</v>
      </c>
      <c r="B5" s="424" t="str">
        <f t="shared" si="1"/>
        <v>121631219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10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Индустриален холдинг България АД</v>
      </c>
      <c r="B6" s="424" t="str">
        <f t="shared" si="1"/>
        <v>121631219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Индустриален холдинг България АД</v>
      </c>
      <c r="B7" s="424" t="str">
        <f t="shared" si="1"/>
        <v>121631219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232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Индустриален холдинг България АД</v>
      </c>
      <c r="B8" s="424" t="str">
        <f t="shared" si="1"/>
        <v>121631219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44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Индустриален холдинг България АД</v>
      </c>
      <c r="B9" s="424" t="str">
        <f t="shared" si="1"/>
        <v>121631219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Индустриален холдинг България АД</v>
      </c>
      <c r="B10" s="424" t="str">
        <f t="shared" si="1"/>
        <v>121631219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51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Индустриален холдинг България АД</v>
      </c>
      <c r="B11" s="424" t="str">
        <f t="shared" si="1"/>
        <v>121631219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900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Индустриален холдинг България АД</v>
      </c>
      <c r="B12" s="424" t="str">
        <f t="shared" si="1"/>
        <v>121631219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Индустриален холдинг България АД</v>
      </c>
      <c r="B13" s="424" t="str">
        <f t="shared" si="1"/>
        <v>121631219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Индустриален холдинг България АД</v>
      </c>
      <c r="B14" s="424" t="str">
        <f t="shared" si="1"/>
        <v>121631219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Индустриален холдинг България АД</v>
      </c>
      <c r="B15" s="424" t="str">
        <f t="shared" si="1"/>
        <v>121631219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7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Индустриален холдинг България АД</v>
      </c>
      <c r="B16" s="424" t="str">
        <f t="shared" si="1"/>
        <v>121631219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Индустриален холдинг България АД</v>
      </c>
      <c r="B17" s="424" t="str">
        <f t="shared" si="1"/>
        <v>121631219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7</v>
      </c>
    </row>
    <row r="18" spans="1:8">
      <c r="A18" s="424" t="str">
        <f t="shared" si="0"/>
        <v>Индустриален холдинг България АД</v>
      </c>
      <c r="B18" s="424" t="str">
        <f t="shared" si="1"/>
        <v>121631219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14</v>
      </c>
    </row>
    <row r="19" spans="1:8">
      <c r="A19" s="424" t="str">
        <f t="shared" si="0"/>
        <v>Индустриален холдинг България АД</v>
      </c>
      <c r="B19" s="424" t="str">
        <f t="shared" si="1"/>
        <v>121631219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Индустриален холдинг България АД</v>
      </c>
      <c r="B20" s="424" t="str">
        <f t="shared" si="1"/>
        <v>121631219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Индустриален холдинг България АД</v>
      </c>
      <c r="B21" s="424" t="str">
        <f t="shared" si="1"/>
        <v>121631219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Индустриален холдинг България АД</v>
      </c>
      <c r="B22" s="424" t="str">
        <f t="shared" si="1"/>
        <v>121631219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215031</v>
      </c>
    </row>
    <row r="23" spans="1:8">
      <c r="A23" s="424" t="str">
        <f t="shared" si="0"/>
        <v>Индустриален холдинг България АД</v>
      </c>
      <c r="B23" s="424" t="str">
        <f t="shared" si="1"/>
        <v>121631219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215031</v>
      </c>
    </row>
    <row r="24" spans="1:8">
      <c r="A24" s="424" t="str">
        <f t="shared" si="0"/>
        <v>Индустриален холдинг България АД</v>
      </c>
      <c r="B24" s="424" t="str">
        <f t="shared" si="1"/>
        <v>121631219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Индустриален холдинг България АД</v>
      </c>
      <c r="B25" s="424" t="str">
        <f t="shared" si="1"/>
        <v>121631219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Индустриален холдинг България АД</v>
      </c>
      <c r="B26" s="424" t="str">
        <f t="shared" si="1"/>
        <v>121631219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Индустриален холдинг България АД</v>
      </c>
      <c r="B27" s="424" t="str">
        <f t="shared" si="1"/>
        <v>121631219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Индустриален холдинг България АД</v>
      </c>
      <c r="B28" s="424" t="str">
        <f t="shared" si="1"/>
        <v>121631219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Индустриален холдинг България АД</v>
      </c>
      <c r="B29" s="424" t="str">
        <f t="shared" si="1"/>
        <v>121631219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Индустриален холдинг България АД</v>
      </c>
      <c r="B30" s="424" t="str">
        <f t="shared" si="1"/>
        <v>121631219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Индустриален холдинг България АД</v>
      </c>
      <c r="B31" s="424" t="str">
        <f t="shared" si="1"/>
        <v>121631219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Индустриален холдинг България АД</v>
      </c>
      <c r="B32" s="424" t="str">
        <f t="shared" si="1"/>
        <v>121631219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4009</v>
      </c>
    </row>
    <row r="33" spans="1:8">
      <c r="A33" s="424" t="str">
        <f t="shared" si="0"/>
        <v>Индустриален холдинг България АД</v>
      </c>
      <c r="B33" s="424" t="str">
        <f t="shared" si="1"/>
        <v>121631219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219040</v>
      </c>
    </row>
    <row r="34" spans="1:8">
      <c r="A34" s="424" t="str">
        <f t="shared" si="0"/>
        <v>Индустриален холдинг България АД</v>
      </c>
      <c r="B34" s="424" t="str">
        <f t="shared" si="1"/>
        <v>121631219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67897</v>
      </c>
    </row>
    <row r="35" spans="1:8">
      <c r="A35" s="424" t="str">
        <f t="shared" ref="A35:A66" si="3">pdeName</f>
        <v>Индустриален холдинг България АД</v>
      </c>
      <c r="B35" s="424" t="str">
        <f t="shared" ref="B35:B66" si="4">pdeBulstat</f>
        <v>121631219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Индустриален холдинг България АД</v>
      </c>
      <c r="B36" s="424" t="str">
        <f t="shared" si="4"/>
        <v>121631219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Индустриален холдинг България АД</v>
      </c>
      <c r="B37" s="424" t="str">
        <f t="shared" si="4"/>
        <v>121631219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Индустриален холдинг България АД</v>
      </c>
      <c r="B38" s="424" t="str">
        <f t="shared" si="4"/>
        <v>121631219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67897</v>
      </c>
    </row>
    <row r="39" spans="1:8">
      <c r="A39" s="424" t="str">
        <f t="shared" si="3"/>
        <v>Индустриален холдинг България АД</v>
      </c>
      <c r="B39" s="424" t="str">
        <f t="shared" si="4"/>
        <v>121631219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Индустриален холдинг България АД</v>
      </c>
      <c r="B40" s="424" t="str">
        <f t="shared" si="4"/>
        <v>121631219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Индустриален холдинг България АД</v>
      </c>
      <c r="B41" s="424" t="str">
        <f t="shared" si="4"/>
        <v>121631219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287851</v>
      </c>
    </row>
    <row r="42" spans="1:8">
      <c r="A42" s="424" t="str">
        <f t="shared" si="3"/>
        <v>Индустриален холдинг България АД</v>
      </c>
      <c r="B42" s="424" t="str">
        <f t="shared" si="4"/>
        <v>121631219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Индустриален холдинг България АД</v>
      </c>
      <c r="B43" s="424" t="str">
        <f t="shared" si="4"/>
        <v>121631219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Индустриален холдинг България АД</v>
      </c>
      <c r="B44" s="424" t="str">
        <f t="shared" si="4"/>
        <v>121631219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Индустриален холдинг България АД</v>
      </c>
      <c r="B45" s="424" t="str">
        <f t="shared" si="4"/>
        <v>121631219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Индустриален холдинг България АД</v>
      </c>
      <c r="B46" s="424" t="str">
        <f t="shared" si="4"/>
        <v>121631219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Индустриален холдинг България АД</v>
      </c>
      <c r="B47" s="424" t="str">
        <f t="shared" si="4"/>
        <v>121631219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Индустриален холдинг България АД</v>
      </c>
      <c r="B48" s="424" t="str">
        <f t="shared" si="4"/>
        <v>121631219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Индустриален холдинг България АД</v>
      </c>
      <c r="B49" s="424" t="str">
        <f t="shared" si="4"/>
        <v>121631219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10614</v>
      </c>
    </row>
    <row r="50" spans="1:8">
      <c r="A50" s="424" t="str">
        <f t="shared" si="3"/>
        <v>Индустриален холдинг България АД</v>
      </c>
      <c r="B50" s="424" t="str">
        <f t="shared" si="4"/>
        <v>121631219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Индустриален холдинг България АД</v>
      </c>
      <c r="B51" s="424" t="str">
        <f t="shared" si="4"/>
        <v>121631219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Индустриален холдинг България АД</v>
      </c>
      <c r="B52" s="424" t="str">
        <f t="shared" si="4"/>
        <v>121631219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Индустриален холдинг България АД</v>
      </c>
      <c r="B53" s="424" t="str">
        <f t="shared" si="4"/>
        <v>121631219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Индустриален холдинг България АД</v>
      </c>
      <c r="B54" s="424" t="str">
        <f t="shared" si="4"/>
        <v>121631219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Индустриален холдинг България АД</v>
      </c>
      <c r="B55" s="424" t="str">
        <f t="shared" si="4"/>
        <v>121631219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Индустриален холдинг България АД</v>
      </c>
      <c r="B56" s="424" t="str">
        <f t="shared" si="4"/>
        <v>121631219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320</v>
      </c>
    </row>
    <row r="57" spans="1:8">
      <c r="A57" s="424" t="str">
        <f t="shared" si="3"/>
        <v>Индустриален холдинг България АД</v>
      </c>
      <c r="B57" s="424" t="str">
        <f t="shared" si="4"/>
        <v>121631219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10934</v>
      </c>
    </row>
    <row r="58" spans="1:8">
      <c r="A58" s="424" t="str">
        <f t="shared" si="3"/>
        <v>Индустриален холдинг България АД</v>
      </c>
      <c r="B58" s="424" t="str">
        <f t="shared" si="4"/>
        <v>121631219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Индустриален холдинг България АД</v>
      </c>
      <c r="B59" s="424" t="str">
        <f t="shared" si="4"/>
        <v>121631219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Индустриален холдинг България АД</v>
      </c>
      <c r="B60" s="424" t="str">
        <f t="shared" si="4"/>
        <v>121631219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Индустриален холдинг България АД</v>
      </c>
      <c r="B61" s="424" t="str">
        <f t="shared" si="4"/>
        <v>121631219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Индустриален холдинг България АД</v>
      </c>
      <c r="B62" s="424" t="str">
        <f t="shared" si="4"/>
        <v>121631219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Индустриален холдинг България АД</v>
      </c>
      <c r="B63" s="424" t="str">
        <f t="shared" si="4"/>
        <v>121631219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73</v>
      </c>
    </row>
    <row r="64" spans="1:8">
      <c r="A64" s="424" t="str">
        <f t="shared" si="3"/>
        <v>Индустриален холдинг България АД</v>
      </c>
      <c r="B64" s="424" t="str">
        <f t="shared" si="4"/>
        <v>121631219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73</v>
      </c>
    </row>
    <row r="65" spans="1:8">
      <c r="A65" s="424" t="str">
        <f t="shared" si="3"/>
        <v>Индустриален холдинг България АД</v>
      </c>
      <c r="B65" s="424" t="str">
        <f t="shared" si="4"/>
        <v>121631219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1</v>
      </c>
    </row>
    <row r="66" spans="1:8">
      <c r="A66" s="424" t="str">
        <f t="shared" si="3"/>
        <v>Индустриален холдинг България АД</v>
      </c>
      <c r="B66" s="424" t="str">
        <f t="shared" si="4"/>
        <v>121631219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17759</v>
      </c>
    </row>
    <row r="67" spans="1:8">
      <c r="A67" s="424" t="str">
        <f t="shared" ref="A67:A98" si="6">pdeName</f>
        <v>Индустриален холдинг България АД</v>
      </c>
      <c r="B67" s="424" t="str">
        <f t="shared" ref="B67:B98" si="7">pdeBulstat</f>
        <v>121631219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Индустриален холдинг България АД</v>
      </c>
      <c r="B68" s="424" t="str">
        <f t="shared" si="7"/>
        <v>121631219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Индустриален холдинг България АД</v>
      </c>
      <c r="B69" s="424" t="str">
        <f t="shared" si="7"/>
        <v>121631219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17760</v>
      </c>
    </row>
    <row r="70" spans="1:8">
      <c r="A70" s="424" t="str">
        <f t="shared" si="6"/>
        <v>Индустриален холдинг България АД</v>
      </c>
      <c r="B70" s="424" t="str">
        <f t="shared" si="7"/>
        <v>121631219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Индустриален холдинг България АД</v>
      </c>
      <c r="B71" s="424" t="str">
        <f t="shared" si="7"/>
        <v>121631219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28767</v>
      </c>
    </row>
    <row r="72" spans="1:8">
      <c r="A72" s="424" t="str">
        <f t="shared" si="6"/>
        <v>Индустриален холдинг България АД</v>
      </c>
      <c r="B72" s="424" t="str">
        <f t="shared" si="7"/>
        <v>121631219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316618</v>
      </c>
    </row>
    <row r="73" spans="1:8">
      <c r="A73" s="424" t="str">
        <f t="shared" si="6"/>
        <v>Индустриален холдинг България АД</v>
      </c>
      <c r="B73" s="424" t="str">
        <f t="shared" si="7"/>
        <v>121631219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96808</v>
      </c>
    </row>
    <row r="74" spans="1:8">
      <c r="A74" s="424" t="str">
        <f t="shared" si="6"/>
        <v>Индустриален холдинг България АД</v>
      </c>
      <c r="B74" s="424" t="str">
        <f t="shared" si="7"/>
        <v>121631219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Индустриален холдинг България АД</v>
      </c>
      <c r="B75" s="424" t="str">
        <f t="shared" si="7"/>
        <v>121631219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Индустриален холдинг България АД</v>
      </c>
      <c r="B76" s="424" t="str">
        <f t="shared" si="7"/>
        <v>121631219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Индустриален холдинг България АД</v>
      </c>
      <c r="B77" s="424" t="str">
        <f t="shared" si="7"/>
        <v>121631219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Индустриален холдинг България АД</v>
      </c>
      <c r="B78" s="424" t="str">
        <f t="shared" si="7"/>
        <v>121631219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Индустриален холдинг България АД</v>
      </c>
      <c r="B79" s="424" t="str">
        <f t="shared" si="7"/>
        <v>121631219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96808</v>
      </c>
    </row>
    <row r="80" spans="1:8">
      <c r="A80" s="424" t="str">
        <f t="shared" si="6"/>
        <v>Индустриален холдинг България АД</v>
      </c>
      <c r="B80" s="424" t="str">
        <f t="shared" si="7"/>
        <v>121631219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31016</v>
      </c>
    </row>
    <row r="81" spans="1:8">
      <c r="A81" s="424" t="str">
        <f t="shared" si="6"/>
        <v>Индустриален холдинг България АД</v>
      </c>
      <c r="B81" s="424" t="str">
        <f t="shared" si="7"/>
        <v>121631219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144</v>
      </c>
    </row>
    <row r="82" spans="1:8">
      <c r="A82" s="424" t="str">
        <f t="shared" si="6"/>
        <v>Индустриален холдинг България АД</v>
      </c>
      <c r="B82" s="424" t="str">
        <f t="shared" si="7"/>
        <v>121631219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9661</v>
      </c>
    </row>
    <row r="83" spans="1:8">
      <c r="A83" s="424" t="str">
        <f t="shared" si="6"/>
        <v>Индустриален холдинг България АД</v>
      </c>
      <c r="B83" s="424" t="str">
        <f t="shared" si="7"/>
        <v>121631219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7740</v>
      </c>
    </row>
    <row r="84" spans="1:8">
      <c r="A84" s="424" t="str">
        <f t="shared" si="6"/>
        <v>Индустриален холдинг България АД</v>
      </c>
      <c r="B84" s="424" t="str">
        <f t="shared" si="7"/>
        <v>121631219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Индустриален холдинг България АД</v>
      </c>
      <c r="B85" s="424" t="str">
        <f t="shared" si="7"/>
        <v>121631219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1921</v>
      </c>
    </row>
    <row r="86" spans="1:8">
      <c r="A86" s="424" t="str">
        <f t="shared" si="6"/>
        <v>Индустриален холдинг България АД</v>
      </c>
      <c r="B86" s="424" t="str">
        <f t="shared" si="7"/>
        <v>121631219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40821</v>
      </c>
    </row>
    <row r="87" spans="1:8">
      <c r="A87" s="424" t="str">
        <f t="shared" si="6"/>
        <v>Индустриален холдинг България АД</v>
      </c>
      <c r="B87" s="424" t="str">
        <f t="shared" si="7"/>
        <v>121631219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144155</v>
      </c>
    </row>
    <row r="88" spans="1:8">
      <c r="A88" s="424" t="str">
        <f t="shared" si="6"/>
        <v>Индустриален холдинг България АД</v>
      </c>
      <c r="B88" s="424" t="str">
        <f t="shared" si="7"/>
        <v>121631219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144155</v>
      </c>
    </row>
    <row r="89" spans="1:8">
      <c r="A89" s="424" t="str">
        <f t="shared" si="6"/>
        <v>Индустриален холдинг България АД</v>
      </c>
      <c r="B89" s="424" t="str">
        <f t="shared" si="7"/>
        <v>121631219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Индустриален холдинг България АД</v>
      </c>
      <c r="B90" s="424" t="str">
        <f t="shared" si="7"/>
        <v>121631219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Индустриален холдинг България АД</v>
      </c>
      <c r="B91" s="424" t="str">
        <f t="shared" si="7"/>
        <v>121631219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1327</v>
      </c>
    </row>
    <row r="92" spans="1:8">
      <c r="A92" s="424" t="str">
        <f t="shared" si="6"/>
        <v>Индустриален холдинг България АД</v>
      </c>
      <c r="B92" s="424" t="str">
        <f t="shared" si="7"/>
        <v>121631219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Индустриален холдинг България АД</v>
      </c>
      <c r="B93" s="424" t="str">
        <f t="shared" si="7"/>
        <v>121631219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145482</v>
      </c>
    </row>
    <row r="94" spans="1:8">
      <c r="A94" s="424" t="str">
        <f t="shared" si="6"/>
        <v>Индустриален холдинг България АД</v>
      </c>
      <c r="B94" s="424" t="str">
        <f t="shared" si="7"/>
        <v>121631219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283111</v>
      </c>
    </row>
    <row r="95" spans="1:8">
      <c r="A95" s="424" t="str">
        <f t="shared" si="6"/>
        <v>Индустриален холдинг България АД</v>
      </c>
      <c r="B95" s="424" t="str">
        <f t="shared" si="7"/>
        <v>121631219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Индустриален холдинг България АД</v>
      </c>
      <c r="B96" s="424" t="str">
        <f t="shared" si="7"/>
        <v>121631219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16930</v>
      </c>
    </row>
    <row r="97" spans="1:8">
      <c r="A97" s="424" t="str">
        <f t="shared" si="6"/>
        <v>Индустриален холдинг България АД</v>
      </c>
      <c r="B97" s="424" t="str">
        <f t="shared" si="7"/>
        <v>121631219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9433</v>
      </c>
    </row>
    <row r="98" spans="1:8">
      <c r="A98" s="424" t="str">
        <f t="shared" si="6"/>
        <v>Индустриален холдинг България АД</v>
      </c>
      <c r="B98" s="424" t="str">
        <f t="shared" si="7"/>
        <v>121631219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Индустриален холдинг България АД</v>
      </c>
      <c r="B99" s="424" t="str">
        <f t="shared" ref="B99:B125" si="10">pdeBulstat</f>
        <v>121631219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Индустриален холдинг България АД</v>
      </c>
      <c r="B100" s="424" t="str">
        <f t="shared" si="10"/>
        <v>121631219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Индустриален холдинг България АД</v>
      </c>
      <c r="B101" s="424" t="str">
        <f t="shared" si="10"/>
        <v>121631219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535</v>
      </c>
    </row>
    <row r="102" spans="1:8">
      <c r="A102" s="424" t="str">
        <f t="shared" si="9"/>
        <v>Индустриален холдинг България АД</v>
      </c>
      <c r="B102" s="424" t="str">
        <f t="shared" si="10"/>
        <v>121631219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26898</v>
      </c>
    </row>
    <row r="103" spans="1:8">
      <c r="A103" s="424" t="str">
        <f t="shared" si="9"/>
        <v>Индустриален холдинг България АД</v>
      </c>
      <c r="B103" s="424" t="str">
        <f t="shared" si="10"/>
        <v>121631219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Индустриален холдинг България АД</v>
      </c>
      <c r="B104" s="424" t="str">
        <f t="shared" si="10"/>
        <v>121631219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Индустриален холдинг България АД</v>
      </c>
      <c r="B105" s="424" t="str">
        <f t="shared" si="10"/>
        <v>121631219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11</v>
      </c>
    </row>
    <row r="106" spans="1:8">
      <c r="A106" s="424" t="str">
        <f t="shared" si="9"/>
        <v>Индустриален холдинг България АД</v>
      </c>
      <c r="B106" s="424" t="str">
        <f t="shared" si="10"/>
        <v>121631219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Индустриален холдинг България АД</v>
      </c>
      <c r="B107" s="424" t="str">
        <f t="shared" si="10"/>
        <v>121631219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26909</v>
      </c>
    </row>
    <row r="108" spans="1:8">
      <c r="A108" s="424" t="str">
        <f t="shared" si="9"/>
        <v>Индустриален холдинг България АД</v>
      </c>
      <c r="B108" s="424" t="str">
        <f t="shared" si="10"/>
        <v>121631219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6319</v>
      </c>
    </row>
    <row r="109" spans="1:8">
      <c r="A109" s="424" t="str">
        <f t="shared" si="9"/>
        <v>Индустриален холдинг България АД</v>
      </c>
      <c r="B109" s="424" t="str">
        <f t="shared" si="10"/>
        <v>121631219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Индустриален холдинг България АД</v>
      </c>
      <c r="B110" s="424" t="str">
        <f t="shared" si="10"/>
        <v>121631219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203</v>
      </c>
    </row>
    <row r="111" spans="1:8">
      <c r="A111" s="424" t="str">
        <f t="shared" si="9"/>
        <v>Индустриален холдинг България АД</v>
      </c>
      <c r="B111" s="424" t="str">
        <f t="shared" si="10"/>
        <v>121631219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166</v>
      </c>
    </row>
    <row r="112" spans="1:8">
      <c r="A112" s="424" t="str">
        <f t="shared" si="9"/>
        <v>Индустриален холдинг България АД</v>
      </c>
      <c r="B112" s="424" t="str">
        <f t="shared" si="10"/>
        <v>121631219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Индустриален холдинг България АД</v>
      </c>
      <c r="B113" s="424" t="str">
        <f t="shared" si="10"/>
        <v>121631219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19</v>
      </c>
    </row>
    <row r="114" spans="1:8">
      <c r="A114" s="424" t="str">
        <f t="shared" si="9"/>
        <v>Индустриален холдинг България АД</v>
      </c>
      <c r="B114" s="424" t="str">
        <f t="shared" si="10"/>
        <v>121631219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Индустриален холдинг България АД</v>
      </c>
      <c r="B115" s="424" t="str">
        <f t="shared" si="10"/>
        <v>121631219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Индустриален холдинг България АД</v>
      </c>
      <c r="B116" s="424" t="str">
        <f t="shared" si="10"/>
        <v>121631219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13</v>
      </c>
    </row>
    <row r="117" spans="1:8">
      <c r="A117" s="424" t="str">
        <f t="shared" si="9"/>
        <v>Индустриален холдинг България АД</v>
      </c>
      <c r="B117" s="424" t="str">
        <f t="shared" si="10"/>
        <v>121631219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5</v>
      </c>
    </row>
    <row r="118" spans="1:8">
      <c r="A118" s="424" t="str">
        <f t="shared" si="9"/>
        <v>Индустриален холдинг България АД</v>
      </c>
      <c r="B118" s="424" t="str">
        <f t="shared" si="10"/>
        <v>121631219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76</v>
      </c>
    </row>
    <row r="119" spans="1:8">
      <c r="A119" s="424" t="str">
        <f t="shared" si="9"/>
        <v>Индустриален холдинг България АД</v>
      </c>
      <c r="B119" s="424" t="str">
        <f t="shared" si="10"/>
        <v>121631219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Индустриален холдинг България АД</v>
      </c>
      <c r="B120" s="424" t="str">
        <f t="shared" si="10"/>
        <v>121631219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6598</v>
      </c>
    </row>
    <row r="121" spans="1:8">
      <c r="A121" s="424" t="str">
        <f t="shared" si="9"/>
        <v>Индустриален холдинг България АД</v>
      </c>
      <c r="B121" s="424" t="str">
        <f t="shared" si="10"/>
        <v>121631219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Индустриален холдинг България АД</v>
      </c>
      <c r="B122" s="424" t="str">
        <f t="shared" si="10"/>
        <v>121631219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Индустриален холдинг България АД</v>
      </c>
      <c r="B123" s="424" t="str">
        <f t="shared" si="10"/>
        <v>121631219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Индустриален холдинг България АД</v>
      </c>
      <c r="B124" s="424" t="str">
        <f t="shared" si="10"/>
        <v>121631219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6598</v>
      </c>
    </row>
    <row r="125" spans="1:8">
      <c r="A125" s="424" t="str">
        <f t="shared" si="9"/>
        <v>Индустриален холдинг България АД</v>
      </c>
      <c r="B125" s="424" t="str">
        <f t="shared" si="10"/>
        <v>121631219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316618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Индустриален холдинг България АД</v>
      </c>
      <c r="B127" s="424" t="str">
        <f t="shared" ref="B127:B158" si="13">pdeBulstat</f>
        <v>121631219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12</v>
      </c>
    </row>
    <row r="128" spans="1:8">
      <c r="A128" s="424" t="str">
        <f t="shared" si="12"/>
        <v>Индустриален холдинг България АД</v>
      </c>
      <c r="B128" s="424" t="str">
        <f t="shared" si="13"/>
        <v>121631219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171</v>
      </c>
    </row>
    <row r="129" spans="1:8">
      <c r="A129" s="424" t="str">
        <f t="shared" si="12"/>
        <v>Индустриален холдинг България АД</v>
      </c>
      <c r="B129" s="424" t="str">
        <f t="shared" si="13"/>
        <v>121631219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110</v>
      </c>
    </row>
    <row r="130" spans="1:8">
      <c r="A130" s="424" t="str">
        <f t="shared" si="12"/>
        <v>Индустриален холдинг България АД</v>
      </c>
      <c r="B130" s="424" t="str">
        <f t="shared" si="13"/>
        <v>121631219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538</v>
      </c>
    </row>
    <row r="131" spans="1:8">
      <c r="A131" s="424" t="str">
        <f t="shared" si="12"/>
        <v>Индустриален холдинг България АД</v>
      </c>
      <c r="B131" s="424" t="str">
        <f t="shared" si="13"/>
        <v>121631219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86</v>
      </c>
    </row>
    <row r="132" spans="1:8">
      <c r="A132" s="424" t="str">
        <f t="shared" si="12"/>
        <v>Индустриален холдинг България АД</v>
      </c>
      <c r="B132" s="424" t="str">
        <f t="shared" si="13"/>
        <v>121631219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Индустриален холдинг България АД</v>
      </c>
      <c r="B133" s="424" t="str">
        <f t="shared" si="13"/>
        <v>121631219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Индустриален холдинг България АД</v>
      </c>
      <c r="B134" s="424" t="str">
        <f t="shared" si="13"/>
        <v>121631219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71</v>
      </c>
    </row>
    <row r="135" spans="1:8">
      <c r="A135" s="424" t="str">
        <f t="shared" si="12"/>
        <v>Индустриален холдинг България АД</v>
      </c>
      <c r="B135" s="424" t="str">
        <f t="shared" si="13"/>
        <v>121631219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Индустриален холдинг България АД</v>
      </c>
      <c r="B136" s="424" t="str">
        <f t="shared" si="13"/>
        <v>121631219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Индустриален холдинг България АД</v>
      </c>
      <c r="B137" s="424" t="str">
        <f t="shared" si="13"/>
        <v>121631219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988</v>
      </c>
    </row>
    <row r="138" spans="1:8">
      <c r="A138" s="424" t="str">
        <f t="shared" si="12"/>
        <v>Индустриален холдинг България АД</v>
      </c>
      <c r="B138" s="424" t="str">
        <f t="shared" si="13"/>
        <v>121631219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328</v>
      </c>
    </row>
    <row r="139" spans="1:8">
      <c r="A139" s="424" t="str">
        <f t="shared" si="12"/>
        <v>Индустриален холдинг България АД</v>
      </c>
      <c r="B139" s="424" t="str">
        <f t="shared" si="13"/>
        <v>121631219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Индустриален холдинг България АД</v>
      </c>
      <c r="B140" s="424" t="str">
        <f t="shared" si="13"/>
        <v>121631219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5208</v>
      </c>
    </row>
    <row r="141" spans="1:8">
      <c r="A141" s="424" t="str">
        <f t="shared" si="12"/>
        <v>Индустриален холдинг България АД</v>
      </c>
      <c r="B141" s="424" t="str">
        <f t="shared" si="13"/>
        <v>121631219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23</v>
      </c>
    </row>
    <row r="142" spans="1:8">
      <c r="A142" s="424" t="str">
        <f t="shared" si="12"/>
        <v>Индустриален холдинг България АД</v>
      </c>
      <c r="B142" s="424" t="str">
        <f t="shared" si="13"/>
        <v>121631219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5559</v>
      </c>
    </row>
    <row r="143" spans="1:8">
      <c r="A143" s="424" t="str">
        <f t="shared" si="12"/>
        <v>Индустриален холдинг България АД</v>
      </c>
      <c r="B143" s="424" t="str">
        <f t="shared" si="13"/>
        <v>121631219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6547</v>
      </c>
    </row>
    <row r="144" spans="1:8">
      <c r="A144" s="424" t="str">
        <f t="shared" si="12"/>
        <v>Индустриален холдинг България АД</v>
      </c>
      <c r="B144" s="424" t="str">
        <f t="shared" si="13"/>
        <v>121631219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1327</v>
      </c>
    </row>
    <row r="145" spans="1:8">
      <c r="A145" s="424" t="str">
        <f t="shared" si="12"/>
        <v>Индустриален холдинг България АД</v>
      </c>
      <c r="B145" s="424" t="str">
        <f t="shared" si="13"/>
        <v>121631219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Индустриален холдинг България АД</v>
      </c>
      <c r="B146" s="424" t="str">
        <f t="shared" si="13"/>
        <v>121631219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Индустриален холдинг България АД</v>
      </c>
      <c r="B147" s="424" t="str">
        <f t="shared" si="13"/>
        <v>121631219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6547</v>
      </c>
    </row>
    <row r="148" spans="1:8">
      <c r="A148" s="424" t="str">
        <f t="shared" si="12"/>
        <v>Индустриален холдинг България АД</v>
      </c>
      <c r="B148" s="424" t="str">
        <f t="shared" si="13"/>
        <v>121631219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1327</v>
      </c>
    </row>
    <row r="149" spans="1:8">
      <c r="A149" s="424" t="str">
        <f t="shared" si="12"/>
        <v>Индустриален холдинг България АД</v>
      </c>
      <c r="B149" s="424" t="str">
        <f t="shared" si="13"/>
        <v>121631219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Индустриален холдинг България АД</v>
      </c>
      <c r="B150" s="424" t="str">
        <f t="shared" si="13"/>
        <v>121631219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Индустриален холдинг България АД</v>
      </c>
      <c r="B151" s="424" t="str">
        <f t="shared" si="13"/>
        <v>121631219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Индустриален холдинг България АД</v>
      </c>
      <c r="B152" s="424" t="str">
        <f t="shared" si="13"/>
        <v>121631219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Индустриален холдинг България АД</v>
      </c>
      <c r="B153" s="424" t="str">
        <f t="shared" si="13"/>
        <v>121631219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1327</v>
      </c>
    </row>
    <row r="154" spans="1:8">
      <c r="A154" s="424" t="str">
        <f t="shared" si="12"/>
        <v>Индустриален холдинг България АД</v>
      </c>
      <c r="B154" s="424" t="str">
        <f t="shared" si="13"/>
        <v>121631219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Индустриален холдинг България АД</v>
      </c>
      <c r="B155" s="424" t="str">
        <f t="shared" si="13"/>
        <v>121631219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1327</v>
      </c>
    </row>
    <row r="156" spans="1:8">
      <c r="A156" s="424" t="str">
        <f t="shared" si="12"/>
        <v>Индустриален холдинг България АД</v>
      </c>
      <c r="B156" s="424" t="str">
        <f t="shared" si="13"/>
        <v>121631219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7874</v>
      </c>
    </row>
    <row r="157" spans="1:8">
      <c r="A157" s="424" t="str">
        <f t="shared" si="12"/>
        <v>Индустриален холдинг България АД</v>
      </c>
      <c r="B157" s="424" t="str">
        <f t="shared" si="13"/>
        <v>121631219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Индустриален холдинг България АД</v>
      </c>
      <c r="B158" s="424" t="str">
        <f t="shared" si="13"/>
        <v>121631219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Индустриален холдинг България АД</v>
      </c>
      <c r="B159" s="424" t="str">
        <f t="shared" ref="B159:B179" si="16">pdeBulstat</f>
        <v>121631219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Индустриален холдинг България АД</v>
      </c>
      <c r="B160" s="424" t="str">
        <f t="shared" si="16"/>
        <v>121631219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Индустриален холдинг България АД</v>
      </c>
      <c r="B161" s="424" t="str">
        <f t="shared" si="16"/>
        <v>121631219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Индустриален холдинг България АД</v>
      </c>
      <c r="B162" s="424" t="str">
        <f t="shared" si="16"/>
        <v>121631219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Индустриален холдинг България АД</v>
      </c>
      <c r="B163" s="424" t="str">
        <f t="shared" si="16"/>
        <v>121631219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Индустриален холдинг България АД</v>
      </c>
      <c r="B164" s="424" t="str">
        <f t="shared" si="16"/>
        <v>121631219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1713</v>
      </c>
    </row>
    <row r="165" spans="1:8">
      <c r="A165" s="424" t="str">
        <f t="shared" si="15"/>
        <v>Индустриален холдинг България АД</v>
      </c>
      <c r="B165" s="424" t="str">
        <f t="shared" si="16"/>
        <v>121631219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6161</v>
      </c>
    </row>
    <row r="166" spans="1:8">
      <c r="A166" s="424" t="str">
        <f t="shared" si="15"/>
        <v>Индустриален холдинг България АД</v>
      </c>
      <c r="B166" s="424" t="str">
        <f t="shared" si="16"/>
        <v>121631219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Индустриален холдинг България АД</v>
      </c>
      <c r="B167" s="424" t="str">
        <f t="shared" si="16"/>
        <v>121631219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Индустриален холдинг България АД</v>
      </c>
      <c r="B168" s="424" t="str">
        <f t="shared" si="16"/>
        <v>121631219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Индустриален холдинг България АД</v>
      </c>
      <c r="B169" s="424" t="str">
        <f t="shared" si="16"/>
        <v>121631219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7874</v>
      </c>
    </row>
    <row r="170" spans="1:8">
      <c r="A170" s="424" t="str">
        <f t="shared" si="15"/>
        <v>Индустриален холдинг България АД</v>
      </c>
      <c r="B170" s="424" t="str">
        <f t="shared" si="16"/>
        <v>121631219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7874</v>
      </c>
    </row>
    <row r="171" spans="1:8">
      <c r="A171" s="424" t="str">
        <f t="shared" si="15"/>
        <v>Индустриален холдинг България АД</v>
      </c>
      <c r="B171" s="424" t="str">
        <f t="shared" si="16"/>
        <v>121631219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Индустриален холдинг България АД</v>
      </c>
      <c r="B172" s="424" t="str">
        <f t="shared" si="16"/>
        <v>121631219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Индустриален холдинг България АД</v>
      </c>
      <c r="B173" s="424" t="str">
        <f t="shared" si="16"/>
        <v>121631219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Индустриален холдинг България АД</v>
      </c>
      <c r="B174" s="424" t="str">
        <f t="shared" si="16"/>
        <v>121631219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7874</v>
      </c>
    </row>
    <row r="175" spans="1:8">
      <c r="A175" s="424" t="str">
        <f t="shared" si="15"/>
        <v>Индустриален холдинг България АД</v>
      </c>
      <c r="B175" s="424" t="str">
        <f t="shared" si="16"/>
        <v>121631219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Индустриален холдинг България АД</v>
      </c>
      <c r="B176" s="424" t="str">
        <f t="shared" si="16"/>
        <v>121631219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Индустриален холдинг България АД</v>
      </c>
      <c r="B177" s="424" t="str">
        <f t="shared" si="16"/>
        <v>121631219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Индустриален холдинг България АД</v>
      </c>
      <c r="B178" s="424" t="str">
        <f t="shared" si="16"/>
        <v>121631219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Индустриален холдинг България АД</v>
      </c>
      <c r="B179" s="424" t="str">
        <f t="shared" si="16"/>
        <v>121631219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7874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Индустриален холдинг България АД</v>
      </c>
      <c r="B181" s="424" t="str">
        <f t="shared" ref="B181:B216" si="19">pdeBulstat</f>
        <v>121631219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1034</v>
      </c>
    </row>
    <row r="182" spans="1:8">
      <c r="A182" s="424" t="str">
        <f t="shared" si="18"/>
        <v>Индустриален холдинг България АД</v>
      </c>
      <c r="B182" s="424" t="str">
        <f t="shared" si="19"/>
        <v>121631219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-307</v>
      </c>
    </row>
    <row r="183" spans="1:8">
      <c r="A183" s="424" t="str">
        <f t="shared" si="18"/>
        <v>Индустриален холдинг България АД</v>
      </c>
      <c r="B183" s="424" t="str">
        <f t="shared" si="19"/>
        <v>121631219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Индустриален холдинг България АД</v>
      </c>
      <c r="B184" s="424" t="str">
        <f t="shared" si="19"/>
        <v>121631219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-623</v>
      </c>
    </row>
    <row r="185" spans="1:8">
      <c r="A185" s="424" t="str">
        <f t="shared" si="18"/>
        <v>Индустриален холдинг България АД</v>
      </c>
      <c r="B185" s="424" t="str">
        <f t="shared" si="19"/>
        <v>121631219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-6</v>
      </c>
    </row>
    <row r="186" spans="1:8">
      <c r="A186" s="424" t="str">
        <f t="shared" si="18"/>
        <v>Индустриален холдинг България АД</v>
      </c>
      <c r="B186" s="424" t="str">
        <f t="shared" si="19"/>
        <v>121631219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-177</v>
      </c>
    </row>
    <row r="187" spans="1:8">
      <c r="A187" s="424" t="str">
        <f t="shared" si="18"/>
        <v>Индустриален холдинг България АД</v>
      </c>
      <c r="B187" s="424" t="str">
        <f t="shared" si="19"/>
        <v>121631219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Индустриален холдинг България АД</v>
      </c>
      <c r="B188" s="424" t="str">
        <f t="shared" si="19"/>
        <v>121631219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Индустриален холдинг България АД</v>
      </c>
      <c r="B189" s="424" t="str">
        <f t="shared" si="19"/>
        <v>121631219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-2517</v>
      </c>
    </row>
    <row r="190" spans="1:8">
      <c r="A190" s="424" t="str">
        <f t="shared" si="18"/>
        <v>Индустриален холдинг България АД</v>
      </c>
      <c r="B190" s="424" t="str">
        <f t="shared" si="19"/>
        <v>121631219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-7314</v>
      </c>
    </row>
    <row r="191" spans="1:8">
      <c r="A191" s="424" t="str">
        <f t="shared" si="18"/>
        <v>Индустриален холдинг България АД</v>
      </c>
      <c r="B191" s="424" t="str">
        <f t="shared" si="19"/>
        <v>121631219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-9910</v>
      </c>
    </row>
    <row r="192" spans="1:8">
      <c r="A192" s="424" t="str">
        <f t="shared" si="18"/>
        <v>Индустриален холдинг България АД</v>
      </c>
      <c r="B192" s="424" t="str">
        <f t="shared" si="19"/>
        <v>121631219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Индустриален холдинг България АД</v>
      </c>
      <c r="B193" s="424" t="str">
        <f t="shared" si="19"/>
        <v>121631219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Индустриален холдинг България АД</v>
      </c>
      <c r="B194" s="424" t="str">
        <f t="shared" si="19"/>
        <v>121631219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Индустриален холдинг България АД</v>
      </c>
      <c r="B195" s="424" t="str">
        <f t="shared" si="19"/>
        <v>121631219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Индустриален холдинг България АД</v>
      </c>
      <c r="B196" s="424" t="str">
        <f t="shared" si="19"/>
        <v>121631219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Индустриален холдинг България АД</v>
      </c>
      <c r="B197" s="424" t="str">
        <f t="shared" si="19"/>
        <v>121631219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Индустриален холдинг България АД</v>
      </c>
      <c r="B198" s="424" t="str">
        <f t="shared" si="19"/>
        <v>121631219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Индустриален холдинг България АД</v>
      </c>
      <c r="B199" s="424" t="str">
        <f t="shared" si="19"/>
        <v>121631219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Индустриален холдинг България АД</v>
      </c>
      <c r="B200" s="424" t="str">
        <f t="shared" si="19"/>
        <v>121631219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Индустриален холдинг България АД</v>
      </c>
      <c r="B201" s="424" t="str">
        <f t="shared" si="19"/>
        <v>121631219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-4024</v>
      </c>
    </row>
    <row r="202" spans="1:8">
      <c r="A202" s="424" t="str">
        <f t="shared" si="18"/>
        <v>Индустриален холдинг България АД</v>
      </c>
      <c r="B202" s="424" t="str">
        <f t="shared" si="19"/>
        <v>121631219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-4024</v>
      </c>
    </row>
    <row r="203" spans="1:8">
      <c r="A203" s="424" t="str">
        <f t="shared" si="18"/>
        <v>Индустриален холдинг България АД</v>
      </c>
      <c r="B203" s="424" t="str">
        <f t="shared" si="19"/>
        <v>121631219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Индустриален холдинг България АД</v>
      </c>
      <c r="B204" s="424" t="str">
        <f t="shared" si="19"/>
        <v>121631219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Индустриален холдинг България АД</v>
      </c>
      <c r="B205" s="424" t="str">
        <f t="shared" si="19"/>
        <v>121631219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2394</v>
      </c>
    </row>
    <row r="206" spans="1:8">
      <c r="A206" s="424" t="str">
        <f t="shared" si="18"/>
        <v>Индустриален холдинг България АД</v>
      </c>
      <c r="B206" s="424" t="str">
        <f t="shared" si="19"/>
        <v>121631219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-2940</v>
      </c>
    </row>
    <row r="207" spans="1:8">
      <c r="A207" s="424" t="str">
        <f t="shared" si="18"/>
        <v>Индустриален холдинг България АД</v>
      </c>
      <c r="B207" s="424" t="str">
        <f t="shared" si="19"/>
        <v>121631219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-68</v>
      </c>
    </row>
    <row r="208" spans="1:8">
      <c r="A208" s="424" t="str">
        <f t="shared" si="18"/>
        <v>Индустриален холдинг България АД</v>
      </c>
      <c r="B208" s="424" t="str">
        <f t="shared" si="19"/>
        <v>121631219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-183</v>
      </c>
    </row>
    <row r="209" spans="1:8">
      <c r="A209" s="424" t="str">
        <f t="shared" si="18"/>
        <v>Индустриален холдинг България АД</v>
      </c>
      <c r="B209" s="424" t="str">
        <f t="shared" si="19"/>
        <v>121631219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Индустриален холдинг България АД</v>
      </c>
      <c r="B210" s="424" t="str">
        <f t="shared" si="19"/>
        <v>121631219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9280</v>
      </c>
    </row>
    <row r="211" spans="1:8">
      <c r="A211" s="424" t="str">
        <f t="shared" si="18"/>
        <v>Индустриален холдинг България АД</v>
      </c>
      <c r="B211" s="424" t="str">
        <f t="shared" si="19"/>
        <v>121631219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8483</v>
      </c>
    </row>
    <row r="212" spans="1:8">
      <c r="A212" s="424" t="str">
        <f t="shared" si="18"/>
        <v>Индустриален холдинг България АД</v>
      </c>
      <c r="B212" s="424" t="str">
        <f t="shared" si="19"/>
        <v>121631219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-5451</v>
      </c>
    </row>
    <row r="213" spans="1:8">
      <c r="A213" s="424" t="str">
        <f t="shared" si="18"/>
        <v>Индустриален холдинг България АД</v>
      </c>
      <c r="B213" s="424" t="str">
        <f t="shared" si="19"/>
        <v>121631219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23211</v>
      </c>
    </row>
    <row r="214" spans="1:8">
      <c r="A214" s="424" t="str">
        <f t="shared" si="18"/>
        <v>Индустриален холдинг България АД</v>
      </c>
      <c r="B214" s="424" t="str">
        <f t="shared" si="19"/>
        <v>121631219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17760</v>
      </c>
    </row>
    <row r="215" spans="1:8">
      <c r="A215" s="424" t="str">
        <f t="shared" si="18"/>
        <v>Индустриален холдинг България АД</v>
      </c>
      <c r="B215" s="424" t="str">
        <f t="shared" si="19"/>
        <v>121631219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17760</v>
      </c>
    </row>
    <row r="216" spans="1:8">
      <c r="A216" s="424" t="str">
        <f t="shared" si="18"/>
        <v>Индустриален холдинг България АД</v>
      </c>
      <c r="B216" s="424" t="str">
        <f t="shared" si="19"/>
        <v>121631219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Индустриален холдинг България АД</v>
      </c>
      <c r="B218" s="424" t="str">
        <f t="shared" ref="B218:B281" si="22">pdeBulstat</f>
        <v>121631219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96808</v>
      </c>
    </row>
    <row r="219" spans="1:8">
      <c r="A219" s="424" t="str">
        <f t="shared" si="21"/>
        <v>Индустриален холдинг България АД</v>
      </c>
      <c r="B219" s="424" t="str">
        <f t="shared" si="22"/>
        <v>121631219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Индустриален холдинг България АД</v>
      </c>
      <c r="B220" s="424" t="str">
        <f t="shared" si="22"/>
        <v>121631219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Индустриален холдинг България АД</v>
      </c>
      <c r="B221" s="424" t="str">
        <f t="shared" si="22"/>
        <v>121631219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Индустриален холдинг България АД</v>
      </c>
      <c r="B222" s="424" t="str">
        <f t="shared" si="22"/>
        <v>121631219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96808</v>
      </c>
    </row>
    <row r="223" spans="1:8">
      <c r="A223" s="424" t="str">
        <f t="shared" si="21"/>
        <v>Индустриален холдинг България АД</v>
      </c>
      <c r="B223" s="424" t="str">
        <f t="shared" si="22"/>
        <v>121631219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Индустриален холдинг България АД</v>
      </c>
      <c r="B224" s="424" t="str">
        <f t="shared" si="22"/>
        <v>121631219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Индустриален холдинг България АД</v>
      </c>
      <c r="B225" s="424" t="str">
        <f t="shared" si="22"/>
        <v>121631219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Индустриален холдинг България АД</v>
      </c>
      <c r="B226" s="424" t="str">
        <f t="shared" si="22"/>
        <v>121631219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Индустриален холдинг България АД</v>
      </c>
      <c r="B227" s="424" t="str">
        <f t="shared" si="22"/>
        <v>121631219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Индустриален холдинг България АД</v>
      </c>
      <c r="B228" s="424" t="str">
        <f t="shared" si="22"/>
        <v>121631219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Индустриален холдинг България АД</v>
      </c>
      <c r="B229" s="424" t="str">
        <f t="shared" si="22"/>
        <v>121631219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Индустриален холдинг България АД</v>
      </c>
      <c r="B230" s="424" t="str">
        <f t="shared" si="22"/>
        <v>121631219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Индустриален холдинг България АД</v>
      </c>
      <c r="B231" s="424" t="str">
        <f t="shared" si="22"/>
        <v>121631219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Индустриален холдинг България АД</v>
      </c>
      <c r="B232" s="424" t="str">
        <f t="shared" si="22"/>
        <v>121631219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Индустриален холдинг България АД</v>
      </c>
      <c r="B233" s="424" t="str">
        <f t="shared" si="22"/>
        <v>121631219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Индустриален холдинг България АД</v>
      </c>
      <c r="B234" s="424" t="str">
        <f t="shared" si="22"/>
        <v>121631219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Индустриален холдинг България АД</v>
      </c>
      <c r="B235" s="424" t="str">
        <f t="shared" si="22"/>
        <v>121631219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Индустриален холдинг България АД</v>
      </c>
      <c r="B236" s="424" t="str">
        <f t="shared" si="22"/>
        <v>121631219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96808</v>
      </c>
    </row>
    <row r="237" spans="1:8">
      <c r="A237" s="424" t="str">
        <f t="shared" si="21"/>
        <v>Индустриален холдинг България АД</v>
      </c>
      <c r="B237" s="424" t="str">
        <f t="shared" si="22"/>
        <v>121631219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Индустриален холдинг България АД</v>
      </c>
      <c r="B238" s="424" t="str">
        <f t="shared" si="22"/>
        <v>121631219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Индустриален холдинг България АД</v>
      </c>
      <c r="B239" s="424" t="str">
        <f t="shared" si="22"/>
        <v>121631219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96808</v>
      </c>
    </row>
    <row r="240" spans="1:8">
      <c r="A240" s="424" t="str">
        <f t="shared" si="21"/>
        <v>Индустриален холдинг България АД</v>
      </c>
      <c r="B240" s="424" t="str">
        <f t="shared" si="22"/>
        <v>121631219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31016</v>
      </c>
    </row>
    <row r="241" spans="1:8">
      <c r="A241" s="424" t="str">
        <f t="shared" si="21"/>
        <v>Индустриален холдинг България АД</v>
      </c>
      <c r="B241" s="424" t="str">
        <f t="shared" si="22"/>
        <v>121631219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Индустриален холдинг България АД</v>
      </c>
      <c r="B242" s="424" t="str">
        <f t="shared" si="22"/>
        <v>121631219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Индустриален холдинг България АД</v>
      </c>
      <c r="B243" s="424" t="str">
        <f t="shared" si="22"/>
        <v>121631219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Индустриален холдинг България АД</v>
      </c>
      <c r="B244" s="424" t="str">
        <f t="shared" si="22"/>
        <v>121631219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31016</v>
      </c>
    </row>
    <row r="245" spans="1:8">
      <c r="A245" s="424" t="str">
        <f t="shared" si="21"/>
        <v>Индустриален холдинг България АД</v>
      </c>
      <c r="B245" s="424" t="str">
        <f t="shared" si="22"/>
        <v>121631219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Индустриален холдинг България АД</v>
      </c>
      <c r="B246" s="424" t="str">
        <f t="shared" si="22"/>
        <v>121631219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Индустриален холдинг България АД</v>
      </c>
      <c r="B247" s="424" t="str">
        <f t="shared" si="22"/>
        <v>121631219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Индустриален холдинг България АД</v>
      </c>
      <c r="B248" s="424" t="str">
        <f t="shared" si="22"/>
        <v>121631219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Индустриален холдинг България АД</v>
      </c>
      <c r="B249" s="424" t="str">
        <f t="shared" si="22"/>
        <v>121631219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Индустриален холдинг България АД</v>
      </c>
      <c r="B250" s="424" t="str">
        <f t="shared" si="22"/>
        <v>121631219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Индустриален холдинг България АД</v>
      </c>
      <c r="B251" s="424" t="str">
        <f t="shared" si="22"/>
        <v>121631219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Индустриален холдинг България АД</v>
      </c>
      <c r="B252" s="424" t="str">
        <f t="shared" si="22"/>
        <v>121631219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Индустриален холдинг България АД</v>
      </c>
      <c r="B253" s="424" t="str">
        <f t="shared" si="22"/>
        <v>121631219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Индустриален холдинг България АД</v>
      </c>
      <c r="B254" s="424" t="str">
        <f t="shared" si="22"/>
        <v>121631219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Индустриален холдинг България АД</v>
      </c>
      <c r="B255" s="424" t="str">
        <f t="shared" si="22"/>
        <v>121631219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Индустриален холдинг България АД</v>
      </c>
      <c r="B256" s="424" t="str">
        <f t="shared" si="22"/>
        <v>121631219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Индустриален холдинг България АД</v>
      </c>
      <c r="B257" s="424" t="str">
        <f t="shared" si="22"/>
        <v>121631219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Индустриален холдинг България АД</v>
      </c>
      <c r="B258" s="424" t="str">
        <f t="shared" si="22"/>
        <v>121631219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31016</v>
      </c>
    </row>
    <row r="259" spans="1:8">
      <c r="A259" s="424" t="str">
        <f t="shared" si="21"/>
        <v>Индустриален холдинг България АД</v>
      </c>
      <c r="B259" s="424" t="str">
        <f t="shared" si="22"/>
        <v>121631219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Индустриален холдинг България АД</v>
      </c>
      <c r="B260" s="424" t="str">
        <f t="shared" si="22"/>
        <v>121631219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Индустриален холдинг България АД</v>
      </c>
      <c r="B261" s="424" t="str">
        <f t="shared" si="22"/>
        <v>121631219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31016</v>
      </c>
    </row>
    <row r="262" spans="1:8">
      <c r="A262" s="424" t="str">
        <f t="shared" si="21"/>
        <v>Индустриален холдинг България АД</v>
      </c>
      <c r="B262" s="424" t="str">
        <f t="shared" si="22"/>
        <v>121631219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Индустриален холдинг България АД</v>
      </c>
      <c r="B263" s="424" t="str">
        <f t="shared" si="22"/>
        <v>121631219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Индустриален холдинг България АД</v>
      </c>
      <c r="B264" s="424" t="str">
        <f t="shared" si="22"/>
        <v>121631219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Индустриален холдинг България АД</v>
      </c>
      <c r="B265" s="424" t="str">
        <f t="shared" si="22"/>
        <v>121631219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Индустриален холдинг България АД</v>
      </c>
      <c r="B266" s="424" t="str">
        <f t="shared" si="22"/>
        <v>121631219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Индустриален холдинг България АД</v>
      </c>
      <c r="B267" s="424" t="str">
        <f t="shared" si="22"/>
        <v>121631219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Индустриален холдинг България АД</v>
      </c>
      <c r="B268" s="424" t="str">
        <f t="shared" si="22"/>
        <v>121631219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Индустриален холдинг България АД</v>
      </c>
      <c r="B269" s="424" t="str">
        <f t="shared" si="22"/>
        <v>121631219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Индустриален холдинг България АД</v>
      </c>
      <c r="B270" s="424" t="str">
        <f t="shared" si="22"/>
        <v>121631219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Индустриален холдинг България АД</v>
      </c>
      <c r="B271" s="424" t="str">
        <f t="shared" si="22"/>
        <v>121631219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Индустриален холдинг България АД</v>
      </c>
      <c r="B272" s="424" t="str">
        <f t="shared" si="22"/>
        <v>121631219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Индустриален холдинг България АД</v>
      </c>
      <c r="B273" s="424" t="str">
        <f t="shared" si="22"/>
        <v>121631219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Индустриален холдинг България АД</v>
      </c>
      <c r="B274" s="424" t="str">
        <f t="shared" si="22"/>
        <v>121631219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Индустриален холдинг България АД</v>
      </c>
      <c r="B275" s="424" t="str">
        <f t="shared" si="22"/>
        <v>121631219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144</v>
      </c>
    </row>
    <row r="276" spans="1:8">
      <c r="A276" s="424" t="str">
        <f t="shared" si="21"/>
        <v>Индустриален холдинг България АД</v>
      </c>
      <c r="B276" s="424" t="str">
        <f t="shared" si="22"/>
        <v>121631219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144</v>
      </c>
    </row>
    <row r="277" spans="1:8">
      <c r="A277" s="424" t="str">
        <f t="shared" si="21"/>
        <v>Индустриален холдинг България АД</v>
      </c>
      <c r="B277" s="424" t="str">
        <f t="shared" si="22"/>
        <v>121631219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Индустриален холдинг България АД</v>
      </c>
      <c r="B278" s="424" t="str">
        <f t="shared" si="22"/>
        <v>121631219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Индустриален холдинг България АД</v>
      </c>
      <c r="B279" s="424" t="str">
        <f t="shared" si="22"/>
        <v>121631219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Индустриален холдинг България АД</v>
      </c>
      <c r="B280" s="424" t="str">
        <f t="shared" si="22"/>
        <v>121631219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144</v>
      </c>
    </row>
    <row r="281" spans="1:8">
      <c r="A281" s="424" t="str">
        <f t="shared" si="21"/>
        <v>Индустриален холдинг България АД</v>
      </c>
      <c r="B281" s="424" t="str">
        <f t="shared" si="22"/>
        <v>121631219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Индустриален холдинг България АД</v>
      </c>
      <c r="B282" s="424" t="str">
        <f t="shared" ref="B282:B345" si="25">pdeBulstat</f>
        <v>121631219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Индустриален холдинг България АД</v>
      </c>
      <c r="B283" s="424" t="str">
        <f t="shared" si="25"/>
        <v>121631219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144</v>
      </c>
    </row>
    <row r="284" spans="1:8">
      <c r="A284" s="424" t="str">
        <f t="shared" si="24"/>
        <v>Индустриален холдинг България АД</v>
      </c>
      <c r="B284" s="424" t="str">
        <f t="shared" si="25"/>
        <v>121631219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7740</v>
      </c>
    </row>
    <row r="285" spans="1:8">
      <c r="A285" s="424" t="str">
        <f t="shared" si="24"/>
        <v>Индустриален холдинг България АД</v>
      </c>
      <c r="B285" s="424" t="str">
        <f t="shared" si="25"/>
        <v>121631219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Индустриален холдинг България АД</v>
      </c>
      <c r="B286" s="424" t="str">
        <f t="shared" si="25"/>
        <v>121631219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Индустриален холдинг България АД</v>
      </c>
      <c r="B287" s="424" t="str">
        <f t="shared" si="25"/>
        <v>121631219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Индустриален холдинг България АД</v>
      </c>
      <c r="B288" s="424" t="str">
        <f t="shared" si="25"/>
        <v>121631219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7740</v>
      </c>
    </row>
    <row r="289" spans="1:8">
      <c r="A289" s="424" t="str">
        <f t="shared" si="24"/>
        <v>Индустриален холдинг България АД</v>
      </c>
      <c r="B289" s="424" t="str">
        <f t="shared" si="25"/>
        <v>121631219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Индустриален холдинг България АД</v>
      </c>
      <c r="B290" s="424" t="str">
        <f t="shared" si="25"/>
        <v>121631219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Индустриален холдинг България АД</v>
      </c>
      <c r="B291" s="424" t="str">
        <f t="shared" si="25"/>
        <v>121631219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Индустриален холдинг България АД</v>
      </c>
      <c r="B292" s="424" t="str">
        <f t="shared" si="25"/>
        <v>121631219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Индустриален холдинг България АД</v>
      </c>
      <c r="B293" s="424" t="str">
        <f t="shared" si="25"/>
        <v>121631219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Индустриален холдинг България АД</v>
      </c>
      <c r="B294" s="424" t="str">
        <f t="shared" si="25"/>
        <v>121631219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Индустриален холдинг България АД</v>
      </c>
      <c r="B295" s="424" t="str">
        <f t="shared" si="25"/>
        <v>121631219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Индустриален холдинг България АД</v>
      </c>
      <c r="B296" s="424" t="str">
        <f t="shared" si="25"/>
        <v>121631219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Индустриален холдинг България АД</v>
      </c>
      <c r="B297" s="424" t="str">
        <f t="shared" si="25"/>
        <v>121631219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Индустриален холдинг България АД</v>
      </c>
      <c r="B298" s="424" t="str">
        <f t="shared" si="25"/>
        <v>121631219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Индустриален холдинг България АД</v>
      </c>
      <c r="B299" s="424" t="str">
        <f t="shared" si="25"/>
        <v>121631219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Индустриален холдинг България АД</v>
      </c>
      <c r="B300" s="424" t="str">
        <f t="shared" si="25"/>
        <v>121631219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Индустриален холдинг България АД</v>
      </c>
      <c r="B301" s="424" t="str">
        <f t="shared" si="25"/>
        <v>121631219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Индустриален холдинг България АД</v>
      </c>
      <c r="B302" s="424" t="str">
        <f t="shared" si="25"/>
        <v>121631219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7740</v>
      </c>
    </row>
    <row r="303" spans="1:8">
      <c r="A303" s="424" t="str">
        <f t="shared" si="24"/>
        <v>Индустриален холдинг България АД</v>
      </c>
      <c r="B303" s="424" t="str">
        <f t="shared" si="25"/>
        <v>121631219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Индустриален холдинг България АД</v>
      </c>
      <c r="B304" s="424" t="str">
        <f t="shared" si="25"/>
        <v>121631219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Индустриален холдинг България АД</v>
      </c>
      <c r="B305" s="424" t="str">
        <f t="shared" si="25"/>
        <v>121631219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7740</v>
      </c>
    </row>
    <row r="306" spans="1:8">
      <c r="A306" s="424" t="str">
        <f t="shared" si="24"/>
        <v>Индустриален холдинг България АД</v>
      </c>
      <c r="B306" s="424" t="str">
        <f t="shared" si="25"/>
        <v>121631219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Индустриален холдинг България АД</v>
      </c>
      <c r="B307" s="424" t="str">
        <f t="shared" si="25"/>
        <v>121631219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Индустриален холдинг България АД</v>
      </c>
      <c r="B308" s="424" t="str">
        <f t="shared" si="25"/>
        <v>121631219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Индустриален холдинг България АД</v>
      </c>
      <c r="B309" s="424" t="str">
        <f t="shared" si="25"/>
        <v>121631219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Индустриален холдинг България АД</v>
      </c>
      <c r="B310" s="424" t="str">
        <f t="shared" si="25"/>
        <v>121631219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Индустриален холдинг България АД</v>
      </c>
      <c r="B311" s="424" t="str">
        <f t="shared" si="25"/>
        <v>121631219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Индустриален холдинг България АД</v>
      </c>
      <c r="B312" s="424" t="str">
        <f t="shared" si="25"/>
        <v>121631219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Индустриален холдинг България АД</v>
      </c>
      <c r="B313" s="424" t="str">
        <f t="shared" si="25"/>
        <v>121631219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Индустриален холдинг България АД</v>
      </c>
      <c r="B314" s="424" t="str">
        <f t="shared" si="25"/>
        <v>121631219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Индустриален холдинг България АД</v>
      </c>
      <c r="B315" s="424" t="str">
        <f t="shared" si="25"/>
        <v>121631219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Индустриален холдинг България АД</v>
      </c>
      <c r="B316" s="424" t="str">
        <f t="shared" si="25"/>
        <v>121631219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Индустриален холдинг България АД</v>
      </c>
      <c r="B317" s="424" t="str">
        <f t="shared" si="25"/>
        <v>121631219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Индустриален холдинг България АД</v>
      </c>
      <c r="B318" s="424" t="str">
        <f t="shared" si="25"/>
        <v>121631219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Индустриален холдинг България АД</v>
      </c>
      <c r="B319" s="424" t="str">
        <f t="shared" si="25"/>
        <v>121631219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Индустриален холдинг България АД</v>
      </c>
      <c r="B320" s="424" t="str">
        <f t="shared" si="25"/>
        <v>121631219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Индустриален холдинг България АД</v>
      </c>
      <c r="B321" s="424" t="str">
        <f t="shared" si="25"/>
        <v>121631219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Индустриален холдинг България АД</v>
      </c>
      <c r="B322" s="424" t="str">
        <f t="shared" si="25"/>
        <v>121631219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Индустриален холдинг България АД</v>
      </c>
      <c r="B323" s="424" t="str">
        <f t="shared" si="25"/>
        <v>121631219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Индустриален холдинг България АД</v>
      </c>
      <c r="B324" s="424" t="str">
        <f t="shared" si="25"/>
        <v>121631219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Индустриален холдинг България АД</v>
      </c>
      <c r="B325" s="424" t="str">
        <f t="shared" si="25"/>
        <v>121631219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Индустриален холдинг България АД</v>
      </c>
      <c r="B326" s="424" t="str">
        <f t="shared" si="25"/>
        <v>121631219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Индустриален холдинг България АД</v>
      </c>
      <c r="B327" s="424" t="str">
        <f t="shared" si="25"/>
        <v>121631219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Индустриален холдинг България АД</v>
      </c>
      <c r="B328" s="424" t="str">
        <f t="shared" si="25"/>
        <v>121631219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1921</v>
      </c>
    </row>
    <row r="329" spans="1:8">
      <c r="A329" s="424" t="str">
        <f t="shared" si="24"/>
        <v>Индустриален холдинг България АД</v>
      </c>
      <c r="B329" s="424" t="str">
        <f t="shared" si="25"/>
        <v>121631219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Индустриален холдинг България АД</v>
      </c>
      <c r="B330" s="424" t="str">
        <f t="shared" si="25"/>
        <v>121631219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Индустриален холдинг България АД</v>
      </c>
      <c r="B331" s="424" t="str">
        <f t="shared" si="25"/>
        <v>121631219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Индустриален холдинг България АД</v>
      </c>
      <c r="B332" s="424" t="str">
        <f t="shared" si="25"/>
        <v>121631219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1921</v>
      </c>
    </row>
    <row r="333" spans="1:8">
      <c r="A333" s="424" t="str">
        <f t="shared" si="24"/>
        <v>Индустриален холдинг България АД</v>
      </c>
      <c r="B333" s="424" t="str">
        <f t="shared" si="25"/>
        <v>121631219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Индустриален холдинг България АД</v>
      </c>
      <c r="B334" s="424" t="str">
        <f t="shared" si="25"/>
        <v>121631219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Индустриален холдинг България АД</v>
      </c>
      <c r="B335" s="424" t="str">
        <f t="shared" si="25"/>
        <v>121631219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Индустриален холдинг България АД</v>
      </c>
      <c r="B336" s="424" t="str">
        <f t="shared" si="25"/>
        <v>121631219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Индустриален холдинг България АД</v>
      </c>
      <c r="B337" s="424" t="str">
        <f t="shared" si="25"/>
        <v>121631219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Индустриален холдинг България АД</v>
      </c>
      <c r="B338" s="424" t="str">
        <f t="shared" si="25"/>
        <v>121631219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Индустриален холдинг България АД</v>
      </c>
      <c r="B339" s="424" t="str">
        <f t="shared" si="25"/>
        <v>121631219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Индустриален холдинг България АД</v>
      </c>
      <c r="B340" s="424" t="str">
        <f t="shared" si="25"/>
        <v>121631219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Индустриален холдинг България АД</v>
      </c>
      <c r="B341" s="424" t="str">
        <f t="shared" si="25"/>
        <v>121631219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Индустриален холдинг България АД</v>
      </c>
      <c r="B342" s="424" t="str">
        <f t="shared" si="25"/>
        <v>121631219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Индустриален холдинг България АД</v>
      </c>
      <c r="B343" s="424" t="str">
        <f t="shared" si="25"/>
        <v>121631219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Индустриален холдинг България АД</v>
      </c>
      <c r="B344" s="424" t="str">
        <f t="shared" si="25"/>
        <v>121631219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Индустриален холдинг България АД</v>
      </c>
      <c r="B345" s="424" t="str">
        <f t="shared" si="25"/>
        <v>121631219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Индустриален холдинг България АД</v>
      </c>
      <c r="B346" s="424" t="str">
        <f t="shared" ref="B346:B409" si="28">pdeBulstat</f>
        <v>121631219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1921</v>
      </c>
    </row>
    <row r="347" spans="1:8">
      <c r="A347" s="424" t="str">
        <f t="shared" si="27"/>
        <v>Индустриален холдинг България АД</v>
      </c>
      <c r="B347" s="424" t="str">
        <f t="shared" si="28"/>
        <v>121631219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Индустриален холдинг България АД</v>
      </c>
      <c r="B348" s="424" t="str">
        <f t="shared" si="28"/>
        <v>121631219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Индустриален холдинг България АД</v>
      </c>
      <c r="B349" s="424" t="str">
        <f t="shared" si="28"/>
        <v>121631219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1921</v>
      </c>
    </row>
    <row r="350" spans="1:8">
      <c r="A350" s="424" t="str">
        <f t="shared" si="27"/>
        <v>Индустриален холдинг България АД</v>
      </c>
      <c r="B350" s="424" t="str">
        <f t="shared" si="28"/>
        <v>121631219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144155</v>
      </c>
    </row>
    <row r="351" spans="1:8">
      <c r="A351" s="424" t="str">
        <f t="shared" si="27"/>
        <v>Индустриален холдинг България АД</v>
      </c>
      <c r="B351" s="424" t="str">
        <f t="shared" si="28"/>
        <v>121631219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Индустриален холдинг България АД</v>
      </c>
      <c r="B352" s="424" t="str">
        <f t="shared" si="28"/>
        <v>121631219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Индустриален холдинг България АД</v>
      </c>
      <c r="B353" s="424" t="str">
        <f t="shared" si="28"/>
        <v>121631219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Индустриален холдинг България АД</v>
      </c>
      <c r="B354" s="424" t="str">
        <f t="shared" si="28"/>
        <v>121631219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144155</v>
      </c>
    </row>
    <row r="355" spans="1:8">
      <c r="A355" s="424" t="str">
        <f t="shared" si="27"/>
        <v>Индустриален холдинг България АД</v>
      </c>
      <c r="B355" s="424" t="str">
        <f t="shared" si="28"/>
        <v>121631219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1327</v>
      </c>
    </row>
    <row r="356" spans="1:8">
      <c r="A356" s="424" t="str">
        <f t="shared" si="27"/>
        <v>Индустриален холдинг България АД</v>
      </c>
      <c r="B356" s="424" t="str">
        <f t="shared" si="28"/>
        <v>121631219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Индустриален холдинг България АД</v>
      </c>
      <c r="B357" s="424" t="str">
        <f t="shared" si="28"/>
        <v>121631219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Индустриален холдинг България АД</v>
      </c>
      <c r="B358" s="424" t="str">
        <f t="shared" si="28"/>
        <v>121631219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Индустриален холдинг България АД</v>
      </c>
      <c r="B359" s="424" t="str">
        <f t="shared" si="28"/>
        <v>121631219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Индустриален холдинг България АД</v>
      </c>
      <c r="B360" s="424" t="str">
        <f t="shared" si="28"/>
        <v>121631219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Индустриален холдинг България АД</v>
      </c>
      <c r="B361" s="424" t="str">
        <f t="shared" si="28"/>
        <v>121631219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Индустриален холдинг България АД</v>
      </c>
      <c r="B362" s="424" t="str">
        <f t="shared" si="28"/>
        <v>121631219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Индустриален холдинг България АД</v>
      </c>
      <c r="B363" s="424" t="str">
        <f t="shared" si="28"/>
        <v>121631219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Индустриален холдинг България АД</v>
      </c>
      <c r="B364" s="424" t="str">
        <f t="shared" si="28"/>
        <v>121631219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Индустриален холдинг България АД</v>
      </c>
      <c r="B365" s="424" t="str">
        <f t="shared" si="28"/>
        <v>121631219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Индустриален холдинг България АД</v>
      </c>
      <c r="B366" s="424" t="str">
        <f t="shared" si="28"/>
        <v>121631219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Индустриален холдинг България АД</v>
      </c>
      <c r="B367" s="424" t="str">
        <f t="shared" si="28"/>
        <v>121631219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Индустриален холдинг България АД</v>
      </c>
      <c r="B368" s="424" t="str">
        <f t="shared" si="28"/>
        <v>121631219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145482</v>
      </c>
    </row>
    <row r="369" spans="1:8">
      <c r="A369" s="424" t="str">
        <f t="shared" si="27"/>
        <v>Индустриален холдинг България АД</v>
      </c>
      <c r="B369" s="424" t="str">
        <f t="shared" si="28"/>
        <v>121631219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Индустриален холдинг България АД</v>
      </c>
      <c r="B370" s="424" t="str">
        <f t="shared" si="28"/>
        <v>121631219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Индустриален холдинг България АД</v>
      </c>
      <c r="B371" s="424" t="str">
        <f t="shared" si="28"/>
        <v>121631219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145482</v>
      </c>
    </row>
    <row r="372" spans="1:8">
      <c r="A372" s="424" t="str">
        <f t="shared" si="27"/>
        <v>Индустриален холдинг България АД</v>
      </c>
      <c r="B372" s="424" t="str">
        <f t="shared" si="28"/>
        <v>121631219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Индустриален холдинг България АД</v>
      </c>
      <c r="B373" s="424" t="str">
        <f t="shared" si="28"/>
        <v>121631219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Индустриален холдинг България АД</v>
      </c>
      <c r="B374" s="424" t="str">
        <f t="shared" si="28"/>
        <v>121631219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Индустриален холдинг България АД</v>
      </c>
      <c r="B375" s="424" t="str">
        <f t="shared" si="28"/>
        <v>121631219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Индустриален холдинг България АД</v>
      </c>
      <c r="B376" s="424" t="str">
        <f t="shared" si="28"/>
        <v>121631219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Индустриален холдинг България АД</v>
      </c>
      <c r="B377" s="424" t="str">
        <f t="shared" si="28"/>
        <v>121631219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Индустриален холдинг България АД</v>
      </c>
      <c r="B378" s="424" t="str">
        <f t="shared" si="28"/>
        <v>121631219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Индустриален холдинг България АД</v>
      </c>
      <c r="B379" s="424" t="str">
        <f t="shared" si="28"/>
        <v>121631219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Индустриален холдинг България АД</v>
      </c>
      <c r="B380" s="424" t="str">
        <f t="shared" si="28"/>
        <v>121631219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Индустриален холдинг България АД</v>
      </c>
      <c r="B381" s="424" t="str">
        <f t="shared" si="28"/>
        <v>121631219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Индустриален холдинг България АД</v>
      </c>
      <c r="B382" s="424" t="str">
        <f t="shared" si="28"/>
        <v>121631219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Индустриален холдинг България АД</v>
      </c>
      <c r="B383" s="424" t="str">
        <f t="shared" si="28"/>
        <v>121631219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Индустриален холдинг България АД</v>
      </c>
      <c r="B384" s="424" t="str">
        <f t="shared" si="28"/>
        <v>121631219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Индустриален холдинг България АД</v>
      </c>
      <c r="B385" s="424" t="str">
        <f t="shared" si="28"/>
        <v>121631219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Индустриален холдинг България АД</v>
      </c>
      <c r="B386" s="424" t="str">
        <f t="shared" si="28"/>
        <v>121631219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Индустриален холдинг България АД</v>
      </c>
      <c r="B387" s="424" t="str">
        <f t="shared" si="28"/>
        <v>121631219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Индустриален холдинг България АД</v>
      </c>
      <c r="B388" s="424" t="str">
        <f t="shared" si="28"/>
        <v>121631219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Индустриален холдинг България АД</v>
      </c>
      <c r="B389" s="424" t="str">
        <f t="shared" si="28"/>
        <v>121631219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Индустриален холдинг България АД</v>
      </c>
      <c r="B390" s="424" t="str">
        <f t="shared" si="28"/>
        <v>121631219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>Индустриален холдинг България АД</v>
      </c>
      <c r="B391" s="424" t="str">
        <f t="shared" si="28"/>
        <v>121631219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Индустриален холдинг България АД</v>
      </c>
      <c r="B392" s="424" t="str">
        <f t="shared" si="28"/>
        <v>121631219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Индустриален холдинг България АД</v>
      </c>
      <c r="B393" s="424" t="str">
        <f t="shared" si="28"/>
        <v>121631219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>Индустриален холдинг България АД</v>
      </c>
      <c r="B394" s="424" t="str">
        <f t="shared" si="28"/>
        <v>121631219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Индустриален холдинг България АД</v>
      </c>
      <c r="B395" s="424" t="str">
        <f t="shared" si="28"/>
        <v>121631219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Индустриален холдинг България АД</v>
      </c>
      <c r="B396" s="424" t="str">
        <f t="shared" si="28"/>
        <v>121631219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Индустриален холдинг България АД</v>
      </c>
      <c r="B397" s="424" t="str">
        <f t="shared" si="28"/>
        <v>121631219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Индустриален холдинг България АД</v>
      </c>
      <c r="B398" s="424" t="str">
        <f t="shared" si="28"/>
        <v>121631219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Индустриален холдинг България АД</v>
      </c>
      <c r="B399" s="424" t="str">
        <f t="shared" si="28"/>
        <v>121631219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Индустриален холдинг България АД</v>
      </c>
      <c r="B400" s="424" t="str">
        <f t="shared" si="28"/>
        <v>121631219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Индустриален холдинг България АД</v>
      </c>
      <c r="B401" s="424" t="str">
        <f t="shared" si="28"/>
        <v>121631219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Индустриален холдинг България АД</v>
      </c>
      <c r="B402" s="424" t="str">
        <f t="shared" si="28"/>
        <v>121631219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Индустриален холдинг България АД</v>
      </c>
      <c r="B403" s="424" t="str">
        <f t="shared" si="28"/>
        <v>121631219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Индустриален холдинг България АД</v>
      </c>
      <c r="B404" s="424" t="str">
        <f t="shared" si="28"/>
        <v>121631219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Индустриален холдинг България АД</v>
      </c>
      <c r="B405" s="424" t="str">
        <f t="shared" si="28"/>
        <v>121631219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Индустриален холдинг България АД</v>
      </c>
      <c r="B406" s="424" t="str">
        <f t="shared" si="28"/>
        <v>121631219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Индустриален холдинг България АД</v>
      </c>
      <c r="B407" s="424" t="str">
        <f t="shared" si="28"/>
        <v>121631219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Индустриален холдинг България АД</v>
      </c>
      <c r="B408" s="424" t="str">
        <f t="shared" si="28"/>
        <v>121631219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Индустриален холдинг България АД</v>
      </c>
      <c r="B409" s="424" t="str">
        <f t="shared" si="28"/>
        <v>121631219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Индустриален холдинг България АД</v>
      </c>
      <c r="B410" s="424" t="str">
        <f t="shared" ref="B410:B459" si="31">pdeBulstat</f>
        <v>121631219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Индустриален холдинг България АД</v>
      </c>
      <c r="B411" s="424" t="str">
        <f t="shared" si="31"/>
        <v>121631219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Индустриален холдинг България АД</v>
      </c>
      <c r="B412" s="424" t="str">
        <f t="shared" si="31"/>
        <v>121631219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Индустриален холдинг България АД</v>
      </c>
      <c r="B413" s="424" t="str">
        <f t="shared" si="31"/>
        <v>121631219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Индустриален холдинг България АД</v>
      </c>
      <c r="B414" s="424" t="str">
        <f t="shared" si="31"/>
        <v>121631219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Индустриален холдинг България АД</v>
      </c>
      <c r="B415" s="424" t="str">
        <f t="shared" si="31"/>
        <v>121631219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Индустриален холдинг България АД</v>
      </c>
      <c r="B416" s="424" t="str">
        <f t="shared" si="31"/>
        <v>121631219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281640</v>
      </c>
    </row>
    <row r="417" spans="1:8">
      <c r="A417" s="424" t="str">
        <f t="shared" si="30"/>
        <v>Индустриален холдинг България АД</v>
      </c>
      <c r="B417" s="424" t="str">
        <f t="shared" si="31"/>
        <v>121631219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Индустриален холдинг България АД</v>
      </c>
      <c r="B418" s="424" t="str">
        <f t="shared" si="31"/>
        <v>121631219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Индустриален холдинг България АД</v>
      </c>
      <c r="B419" s="424" t="str">
        <f t="shared" si="31"/>
        <v>121631219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Индустриален холдинг България АД</v>
      </c>
      <c r="B420" s="424" t="str">
        <f t="shared" si="31"/>
        <v>121631219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281640</v>
      </c>
    </row>
    <row r="421" spans="1:8">
      <c r="A421" s="424" t="str">
        <f t="shared" si="30"/>
        <v>Индустриален холдинг България АД</v>
      </c>
      <c r="B421" s="424" t="str">
        <f t="shared" si="31"/>
        <v>121631219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1327</v>
      </c>
    </row>
    <row r="422" spans="1:8">
      <c r="A422" s="424" t="str">
        <f t="shared" si="30"/>
        <v>Индустриален холдинг България АД</v>
      </c>
      <c r="B422" s="424" t="str">
        <f t="shared" si="31"/>
        <v>121631219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Индустриален холдинг България АД</v>
      </c>
      <c r="B423" s="424" t="str">
        <f t="shared" si="31"/>
        <v>121631219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Индустриален холдинг България АД</v>
      </c>
      <c r="B424" s="424" t="str">
        <f t="shared" si="31"/>
        <v>121631219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Индустриален холдинг България АД</v>
      </c>
      <c r="B425" s="424" t="str">
        <f t="shared" si="31"/>
        <v>121631219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Индустриален холдинг България АД</v>
      </c>
      <c r="B426" s="424" t="str">
        <f t="shared" si="31"/>
        <v>121631219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Индустриален холдинг България АД</v>
      </c>
      <c r="B427" s="424" t="str">
        <f t="shared" si="31"/>
        <v>121631219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Индустриален холдинг България АД</v>
      </c>
      <c r="B428" s="424" t="str">
        <f t="shared" si="31"/>
        <v>121631219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Индустриален холдинг България АД</v>
      </c>
      <c r="B429" s="424" t="str">
        <f t="shared" si="31"/>
        <v>121631219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144</v>
      </c>
    </row>
    <row r="430" spans="1:8">
      <c r="A430" s="424" t="str">
        <f t="shared" si="30"/>
        <v>Индустриален холдинг България АД</v>
      </c>
      <c r="B430" s="424" t="str">
        <f t="shared" si="31"/>
        <v>121631219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144</v>
      </c>
    </row>
    <row r="431" spans="1:8">
      <c r="A431" s="424" t="str">
        <f t="shared" si="30"/>
        <v>Индустриален холдинг България АД</v>
      </c>
      <c r="B431" s="424" t="str">
        <f t="shared" si="31"/>
        <v>121631219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Индустриален холдинг България АД</v>
      </c>
      <c r="B432" s="424" t="str">
        <f t="shared" si="31"/>
        <v>121631219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Индустриален холдинг България АД</v>
      </c>
      <c r="B433" s="424" t="str">
        <f t="shared" si="31"/>
        <v>121631219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Индустриален холдинг България АД</v>
      </c>
      <c r="B434" s="424" t="str">
        <f t="shared" si="31"/>
        <v>121631219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283111</v>
      </c>
    </row>
    <row r="435" spans="1:8">
      <c r="A435" s="424" t="str">
        <f t="shared" si="30"/>
        <v>Индустриален холдинг България АД</v>
      </c>
      <c r="B435" s="424" t="str">
        <f t="shared" si="31"/>
        <v>121631219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Индустриален холдинг България АД</v>
      </c>
      <c r="B436" s="424" t="str">
        <f t="shared" si="31"/>
        <v>121631219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Индустриален холдинг България АД</v>
      </c>
      <c r="B437" s="424" t="str">
        <f t="shared" si="31"/>
        <v>121631219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283111</v>
      </c>
    </row>
    <row r="438" spans="1:8">
      <c r="A438" s="424" t="str">
        <f t="shared" si="30"/>
        <v>Индустриален холдинг България АД</v>
      </c>
      <c r="B438" s="424" t="str">
        <f t="shared" si="31"/>
        <v>121631219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Индустриален холдинг България АД</v>
      </c>
      <c r="B439" s="424" t="str">
        <f t="shared" si="31"/>
        <v>121631219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Индустриален холдинг България АД</v>
      </c>
      <c r="B440" s="424" t="str">
        <f t="shared" si="31"/>
        <v>121631219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Индустриален холдинг България АД</v>
      </c>
      <c r="B441" s="424" t="str">
        <f t="shared" si="31"/>
        <v>121631219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Индустриален холдинг България АД</v>
      </c>
      <c r="B442" s="424" t="str">
        <f t="shared" si="31"/>
        <v>121631219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Индустриален холдинг България АД</v>
      </c>
      <c r="B443" s="424" t="str">
        <f t="shared" si="31"/>
        <v>121631219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Индустриален холдинг България АД</v>
      </c>
      <c r="B444" s="424" t="str">
        <f t="shared" si="31"/>
        <v>121631219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Индустриален холдинг България АД</v>
      </c>
      <c r="B445" s="424" t="str">
        <f t="shared" si="31"/>
        <v>121631219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Индустриален холдинг България АД</v>
      </c>
      <c r="B446" s="424" t="str">
        <f t="shared" si="31"/>
        <v>121631219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Индустриален холдинг България АД</v>
      </c>
      <c r="B447" s="424" t="str">
        <f t="shared" si="31"/>
        <v>121631219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Индустриален холдинг България АД</v>
      </c>
      <c r="B448" s="424" t="str">
        <f t="shared" si="31"/>
        <v>121631219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Индустриален холдинг България АД</v>
      </c>
      <c r="B449" s="424" t="str">
        <f t="shared" si="31"/>
        <v>121631219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Индустриален холдинг България АД</v>
      </c>
      <c r="B450" s="424" t="str">
        <f t="shared" si="31"/>
        <v>121631219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Индустриален холдинг България АД</v>
      </c>
      <c r="B451" s="424" t="str">
        <f t="shared" si="31"/>
        <v>121631219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Индустриален холдинг България АД</v>
      </c>
      <c r="B452" s="424" t="str">
        <f t="shared" si="31"/>
        <v>121631219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Индустриален холдинг България АД</v>
      </c>
      <c r="B453" s="424" t="str">
        <f t="shared" si="31"/>
        <v>121631219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Индустриален холдинг България АД</v>
      </c>
      <c r="B454" s="424" t="str">
        <f t="shared" si="31"/>
        <v>121631219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Индустриален холдинг България АД</v>
      </c>
      <c r="B455" s="424" t="str">
        <f t="shared" si="31"/>
        <v>121631219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Индустриален холдинг България АД</v>
      </c>
      <c r="B456" s="424" t="str">
        <f t="shared" si="31"/>
        <v>121631219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Индустриален холдинг България АД</v>
      </c>
      <c r="B457" s="424" t="str">
        <f t="shared" si="31"/>
        <v>121631219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Индустриален холдинг България АД</v>
      </c>
      <c r="B458" s="424" t="str">
        <f t="shared" si="31"/>
        <v>121631219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Индустриален холдинг България АД</v>
      </c>
      <c r="B459" s="424" t="str">
        <f t="shared" si="31"/>
        <v>121631219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Индустриален холдинг България АД</v>
      </c>
      <c r="B461" s="424" t="str">
        <f t="shared" ref="B461:B524" si="34">pdeBulstat</f>
        <v>121631219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Индустриален холдинг България АД</v>
      </c>
      <c r="B462" s="424" t="str">
        <f t="shared" si="34"/>
        <v>121631219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Индустриален холдинг България АД</v>
      </c>
      <c r="B463" s="424" t="str">
        <f t="shared" si="34"/>
        <v>121631219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Индустриален холдинг България АД</v>
      </c>
      <c r="B464" s="424" t="str">
        <f t="shared" si="34"/>
        <v>121631219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Индустриален холдинг България АД</v>
      </c>
      <c r="B465" s="424" t="str">
        <f t="shared" si="34"/>
        <v>121631219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Индустриален холдинг България АД</v>
      </c>
      <c r="B466" s="424" t="str">
        <f t="shared" si="34"/>
        <v>121631219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Индустриален холдинг България АД</v>
      </c>
      <c r="B467" s="424" t="str">
        <f t="shared" si="34"/>
        <v>121631219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Индустриален холдинг България АД</v>
      </c>
      <c r="B468" s="424" t="str">
        <f t="shared" si="34"/>
        <v>121631219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Индустриален холдинг България АД</v>
      </c>
      <c r="B469" s="424" t="str">
        <f t="shared" si="34"/>
        <v>121631219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Индустриален холдинг България АД</v>
      </c>
      <c r="B470" s="424" t="str">
        <f t="shared" si="34"/>
        <v>121631219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Индустриален холдинг България АД</v>
      </c>
      <c r="B471" s="424" t="str">
        <f t="shared" si="34"/>
        <v>121631219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Индустриален холдинг България АД</v>
      </c>
      <c r="B472" s="424" t="str">
        <f t="shared" si="34"/>
        <v>121631219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Индустриален холдинг България АД</v>
      </c>
      <c r="B473" s="424" t="str">
        <f t="shared" si="34"/>
        <v>121631219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Индустриален холдинг България АД</v>
      </c>
      <c r="B474" s="424" t="str">
        <f t="shared" si="34"/>
        <v>121631219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Индустриален холдинг България АД</v>
      </c>
      <c r="B475" s="424" t="str">
        <f t="shared" si="34"/>
        <v>121631219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Индустриален холдинг България АД</v>
      </c>
      <c r="B476" s="424" t="str">
        <f t="shared" si="34"/>
        <v>121631219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Индустриален холдинг България АД</v>
      </c>
      <c r="B477" s="424" t="str">
        <f t="shared" si="34"/>
        <v>121631219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Индустриален холдинг България АД</v>
      </c>
      <c r="B478" s="424" t="str">
        <f t="shared" si="34"/>
        <v>121631219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Индустриален холдинг България АД</v>
      </c>
      <c r="B479" s="424" t="str">
        <f t="shared" si="34"/>
        <v>121631219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Индустриален холдинг България АД</v>
      </c>
      <c r="B480" s="424" t="str">
        <f t="shared" si="34"/>
        <v>121631219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Индустриален холдинг България АД</v>
      </c>
      <c r="B481" s="424" t="str">
        <f t="shared" si="34"/>
        <v>121631219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Индустриален холдинг България АД</v>
      </c>
      <c r="B482" s="424" t="str">
        <f t="shared" si="34"/>
        <v>121631219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Индустриален холдинг България АД</v>
      </c>
      <c r="B483" s="424" t="str">
        <f t="shared" si="34"/>
        <v>121631219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Индустриален холдинг България АД</v>
      </c>
      <c r="B484" s="424" t="str">
        <f t="shared" si="34"/>
        <v>121631219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Индустриален холдинг България АД</v>
      </c>
      <c r="B485" s="424" t="str">
        <f t="shared" si="34"/>
        <v>121631219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Индустриален холдинг България АД</v>
      </c>
      <c r="B486" s="424" t="str">
        <f t="shared" si="34"/>
        <v>121631219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Индустриален холдинг България АД</v>
      </c>
      <c r="B487" s="424" t="str">
        <f t="shared" si="34"/>
        <v>121631219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Индустриален холдинг България АД</v>
      </c>
      <c r="B488" s="424" t="str">
        <f t="shared" si="34"/>
        <v>121631219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Индустриален холдинг България АД</v>
      </c>
      <c r="B489" s="424" t="str">
        <f t="shared" si="34"/>
        <v>121631219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Индустриален холдинг България АД</v>
      </c>
      <c r="B490" s="424" t="str">
        <f t="shared" si="34"/>
        <v>121631219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Индустриален холдинг България АД</v>
      </c>
      <c r="B491" s="424" t="str">
        <f t="shared" si="34"/>
        <v>121631219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Индустриален холдинг България АД</v>
      </c>
      <c r="B492" s="424" t="str">
        <f t="shared" si="34"/>
        <v>121631219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Индустриален холдинг България АД</v>
      </c>
      <c r="B493" s="424" t="str">
        <f t="shared" si="34"/>
        <v>121631219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Индустриален холдинг България АД</v>
      </c>
      <c r="B494" s="424" t="str">
        <f t="shared" si="34"/>
        <v>121631219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Индустриален холдинг България АД</v>
      </c>
      <c r="B495" s="424" t="str">
        <f t="shared" si="34"/>
        <v>121631219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Индустриален холдинг България АД</v>
      </c>
      <c r="B496" s="424" t="str">
        <f t="shared" si="34"/>
        <v>121631219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Индустриален холдинг България АД</v>
      </c>
      <c r="B497" s="424" t="str">
        <f t="shared" si="34"/>
        <v>121631219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Индустриален холдинг България АД</v>
      </c>
      <c r="B498" s="424" t="str">
        <f t="shared" si="34"/>
        <v>121631219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Индустриален холдинг България АД</v>
      </c>
      <c r="B499" s="424" t="str">
        <f t="shared" si="34"/>
        <v>121631219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Индустриален холдинг България АД</v>
      </c>
      <c r="B500" s="424" t="str">
        <f t="shared" si="34"/>
        <v>121631219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Индустриален холдинг България АД</v>
      </c>
      <c r="B501" s="424" t="str">
        <f t="shared" si="34"/>
        <v>121631219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Индустриален холдинг България АД</v>
      </c>
      <c r="B502" s="424" t="str">
        <f t="shared" si="34"/>
        <v>121631219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Индустриален холдинг България АД</v>
      </c>
      <c r="B503" s="424" t="str">
        <f t="shared" si="34"/>
        <v>121631219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Индустриален холдинг България АД</v>
      </c>
      <c r="B504" s="424" t="str">
        <f t="shared" si="34"/>
        <v>121631219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Индустриален холдинг България АД</v>
      </c>
      <c r="B505" s="424" t="str">
        <f t="shared" si="34"/>
        <v>121631219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Индустриален холдинг България АД</v>
      </c>
      <c r="B506" s="424" t="str">
        <f t="shared" si="34"/>
        <v>121631219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Индустриален холдинг България АД</v>
      </c>
      <c r="B507" s="424" t="str">
        <f t="shared" si="34"/>
        <v>121631219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Индустриален холдинг България АД</v>
      </c>
      <c r="B508" s="424" t="str">
        <f t="shared" si="34"/>
        <v>121631219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Индустриален холдинг България АД</v>
      </c>
      <c r="B509" s="424" t="str">
        <f t="shared" si="34"/>
        <v>121631219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Индустриален холдинг България АД</v>
      </c>
      <c r="B510" s="424" t="str">
        <f t="shared" si="34"/>
        <v>121631219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Индустриален холдинг България АД</v>
      </c>
      <c r="B511" s="424" t="str">
        <f t="shared" si="34"/>
        <v>121631219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Индустриален холдинг България АД</v>
      </c>
      <c r="B512" s="424" t="str">
        <f t="shared" si="34"/>
        <v>121631219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Индустриален холдинг България АД</v>
      </c>
      <c r="B513" s="424" t="str">
        <f t="shared" si="34"/>
        <v>121631219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Индустриален холдинг България АД</v>
      </c>
      <c r="B514" s="424" t="str">
        <f t="shared" si="34"/>
        <v>121631219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Индустриален холдинг България АД</v>
      </c>
      <c r="B515" s="424" t="str">
        <f t="shared" si="34"/>
        <v>121631219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Индустриален холдинг България АД</v>
      </c>
      <c r="B516" s="424" t="str">
        <f t="shared" si="34"/>
        <v>121631219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Индустриален холдинг България АД</v>
      </c>
      <c r="B517" s="424" t="str">
        <f t="shared" si="34"/>
        <v>121631219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Индустриален холдинг България АД</v>
      </c>
      <c r="B518" s="424" t="str">
        <f t="shared" si="34"/>
        <v>121631219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Индустриален холдинг България АД</v>
      </c>
      <c r="B519" s="424" t="str">
        <f t="shared" si="34"/>
        <v>121631219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Индустриален холдинг България АД</v>
      </c>
      <c r="B520" s="424" t="str">
        <f t="shared" si="34"/>
        <v>121631219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Индустриален холдинг България АД</v>
      </c>
      <c r="B521" s="424" t="str">
        <f t="shared" si="34"/>
        <v>121631219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Индустриален холдинг България АД</v>
      </c>
      <c r="B522" s="424" t="str">
        <f t="shared" si="34"/>
        <v>121631219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Индустриален холдинг България АД</v>
      </c>
      <c r="B523" s="424" t="str">
        <f t="shared" si="34"/>
        <v>121631219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Индустриален холдинг България АД</v>
      </c>
      <c r="B524" s="424" t="str">
        <f t="shared" si="34"/>
        <v>121631219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Индустриален холдинг България АД</v>
      </c>
      <c r="B525" s="424" t="str">
        <f t="shared" ref="B525:B588" si="37">pdeBulstat</f>
        <v>121631219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Индустриален холдинг България АД</v>
      </c>
      <c r="B526" s="424" t="str">
        <f t="shared" si="37"/>
        <v>121631219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Индустриален холдинг България АД</v>
      </c>
      <c r="B527" s="424" t="str">
        <f t="shared" si="37"/>
        <v>121631219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Индустриален холдинг България АД</v>
      </c>
      <c r="B528" s="424" t="str">
        <f t="shared" si="37"/>
        <v>121631219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Индустриален холдинг България АД</v>
      </c>
      <c r="B529" s="424" t="str">
        <f t="shared" si="37"/>
        <v>121631219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Индустриален холдинг България АД</v>
      </c>
      <c r="B530" s="424" t="str">
        <f t="shared" si="37"/>
        <v>121631219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Индустриален холдинг България АД</v>
      </c>
      <c r="B531" s="424" t="str">
        <f t="shared" si="37"/>
        <v>121631219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Индустриален холдинг България АД</v>
      </c>
      <c r="B532" s="424" t="str">
        <f t="shared" si="37"/>
        <v>121631219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Индустриален холдинг България АД</v>
      </c>
      <c r="B533" s="424" t="str">
        <f t="shared" si="37"/>
        <v>121631219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Индустриален холдинг България АД</v>
      </c>
      <c r="B534" s="424" t="str">
        <f t="shared" si="37"/>
        <v>121631219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Индустриален холдинг България АД</v>
      </c>
      <c r="B535" s="424" t="str">
        <f t="shared" si="37"/>
        <v>121631219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Индустриален холдинг България АД</v>
      </c>
      <c r="B536" s="424" t="str">
        <f t="shared" si="37"/>
        <v>121631219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Индустриален холдинг България АД</v>
      </c>
      <c r="B537" s="424" t="str">
        <f t="shared" si="37"/>
        <v>121631219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Индустриален холдинг България АД</v>
      </c>
      <c r="B538" s="424" t="str">
        <f t="shared" si="37"/>
        <v>121631219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Индустриален холдинг България АД</v>
      </c>
      <c r="B539" s="424" t="str">
        <f t="shared" si="37"/>
        <v>121631219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Индустриален холдинг България АД</v>
      </c>
      <c r="B540" s="424" t="str">
        <f t="shared" si="37"/>
        <v>121631219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Индустриален холдинг България АД</v>
      </c>
      <c r="B541" s="424" t="str">
        <f t="shared" si="37"/>
        <v>121631219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Индустриален холдинг България АД</v>
      </c>
      <c r="B542" s="424" t="str">
        <f t="shared" si="37"/>
        <v>121631219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Индустриален холдинг България АД</v>
      </c>
      <c r="B543" s="424" t="str">
        <f t="shared" si="37"/>
        <v>121631219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Индустриален холдинг България АД</v>
      </c>
      <c r="B544" s="424" t="str">
        <f t="shared" si="37"/>
        <v>121631219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Индустриален холдинг България АД</v>
      </c>
      <c r="B545" s="424" t="str">
        <f t="shared" si="37"/>
        <v>121631219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Индустриален холдинг България АД</v>
      </c>
      <c r="B546" s="424" t="str">
        <f t="shared" si="37"/>
        <v>121631219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Индустриален холдинг България АД</v>
      </c>
      <c r="B547" s="424" t="str">
        <f t="shared" si="37"/>
        <v>121631219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Индустриален холдинг България АД</v>
      </c>
      <c r="B548" s="424" t="str">
        <f t="shared" si="37"/>
        <v>121631219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Индустриален холдинг България АД</v>
      </c>
      <c r="B549" s="424" t="str">
        <f t="shared" si="37"/>
        <v>121631219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Индустриален холдинг България АД</v>
      </c>
      <c r="B550" s="424" t="str">
        <f t="shared" si="37"/>
        <v>121631219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Индустриален холдинг България АД</v>
      </c>
      <c r="B551" s="424" t="str">
        <f t="shared" si="37"/>
        <v>121631219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Индустриален холдинг България АД</v>
      </c>
      <c r="B552" s="424" t="str">
        <f t="shared" si="37"/>
        <v>121631219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Индустриален холдинг България АД</v>
      </c>
      <c r="B553" s="424" t="str">
        <f t="shared" si="37"/>
        <v>121631219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Индустриален холдинг България АД</v>
      </c>
      <c r="B554" s="424" t="str">
        <f t="shared" si="37"/>
        <v>121631219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Индустриален холдинг България АД</v>
      </c>
      <c r="B555" s="424" t="str">
        <f t="shared" si="37"/>
        <v>121631219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Индустриален холдинг България АД</v>
      </c>
      <c r="B556" s="424" t="str">
        <f t="shared" si="37"/>
        <v>121631219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Индустриален холдинг България АД</v>
      </c>
      <c r="B557" s="424" t="str">
        <f t="shared" si="37"/>
        <v>121631219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Индустриален холдинг България АД</v>
      </c>
      <c r="B558" s="424" t="str">
        <f t="shared" si="37"/>
        <v>121631219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Индустриален холдинг България АД</v>
      </c>
      <c r="B559" s="424" t="str">
        <f t="shared" si="37"/>
        <v>121631219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Индустриален холдинг България АД</v>
      </c>
      <c r="B560" s="424" t="str">
        <f t="shared" si="37"/>
        <v>121631219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Индустриален холдинг България АД</v>
      </c>
      <c r="B561" s="424" t="str">
        <f t="shared" si="37"/>
        <v>121631219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Индустриален холдинг България АД</v>
      </c>
      <c r="B562" s="424" t="str">
        <f t="shared" si="37"/>
        <v>121631219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Индустриален холдинг България АД</v>
      </c>
      <c r="B563" s="424" t="str">
        <f t="shared" si="37"/>
        <v>121631219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Индустриален холдинг България АД</v>
      </c>
      <c r="B564" s="424" t="str">
        <f t="shared" si="37"/>
        <v>121631219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Индустриален холдинг България АД</v>
      </c>
      <c r="B565" s="424" t="str">
        <f t="shared" si="37"/>
        <v>121631219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Индустриален холдинг България АД</v>
      </c>
      <c r="B566" s="424" t="str">
        <f t="shared" si="37"/>
        <v>121631219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Индустриален холдинг България АД</v>
      </c>
      <c r="B567" s="424" t="str">
        <f t="shared" si="37"/>
        <v>121631219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Индустриален холдинг България АД</v>
      </c>
      <c r="B568" s="424" t="str">
        <f t="shared" si="37"/>
        <v>121631219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Индустриален холдинг България АД</v>
      </c>
      <c r="B569" s="424" t="str">
        <f t="shared" si="37"/>
        <v>121631219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Индустриален холдинг България АД</v>
      </c>
      <c r="B570" s="424" t="str">
        <f t="shared" si="37"/>
        <v>121631219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Индустриален холдинг България АД</v>
      </c>
      <c r="B571" s="424" t="str">
        <f t="shared" si="37"/>
        <v>121631219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Индустриален холдинг България АД</v>
      </c>
      <c r="B572" s="424" t="str">
        <f t="shared" si="37"/>
        <v>121631219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Индустриален холдинг България АД</v>
      </c>
      <c r="B573" s="424" t="str">
        <f t="shared" si="37"/>
        <v>121631219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Индустриален холдинг България АД</v>
      </c>
      <c r="B574" s="424" t="str">
        <f t="shared" si="37"/>
        <v>121631219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Индустриален холдинг България АД</v>
      </c>
      <c r="B575" s="424" t="str">
        <f t="shared" si="37"/>
        <v>121631219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Индустриален холдинг България АД</v>
      </c>
      <c r="B576" s="424" t="str">
        <f t="shared" si="37"/>
        <v>121631219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Индустриален холдинг България АД</v>
      </c>
      <c r="B577" s="424" t="str">
        <f t="shared" si="37"/>
        <v>121631219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Индустриален холдинг България АД</v>
      </c>
      <c r="B578" s="424" t="str">
        <f t="shared" si="37"/>
        <v>121631219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Индустриален холдинг България АД</v>
      </c>
      <c r="B579" s="424" t="str">
        <f t="shared" si="37"/>
        <v>121631219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Индустриален холдинг България АД</v>
      </c>
      <c r="B580" s="424" t="str">
        <f t="shared" si="37"/>
        <v>121631219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Индустриален холдинг България АД</v>
      </c>
      <c r="B581" s="424" t="str">
        <f t="shared" si="37"/>
        <v>121631219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Индустриален холдинг България АД</v>
      </c>
      <c r="B582" s="424" t="str">
        <f t="shared" si="37"/>
        <v>121631219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Индустриален холдинг България АД</v>
      </c>
      <c r="B583" s="424" t="str">
        <f t="shared" si="37"/>
        <v>121631219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Индустриален холдинг България АД</v>
      </c>
      <c r="B584" s="424" t="str">
        <f t="shared" si="37"/>
        <v>121631219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Индустриален холдинг България АД</v>
      </c>
      <c r="B585" s="424" t="str">
        <f t="shared" si="37"/>
        <v>121631219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Индустриален холдинг България АД</v>
      </c>
      <c r="B586" s="424" t="str">
        <f t="shared" si="37"/>
        <v>121631219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Индустриален холдинг България АД</v>
      </c>
      <c r="B587" s="424" t="str">
        <f t="shared" si="37"/>
        <v>121631219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Индустриален холдинг България АД</v>
      </c>
      <c r="B588" s="424" t="str">
        <f t="shared" si="37"/>
        <v>121631219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Индустриален холдинг България АД</v>
      </c>
      <c r="B589" s="424" t="str">
        <f t="shared" ref="B589:B652" si="40">pdeBulstat</f>
        <v>121631219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Индустриален холдинг България АД</v>
      </c>
      <c r="B590" s="424" t="str">
        <f t="shared" si="40"/>
        <v>121631219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Индустриален холдинг България АД</v>
      </c>
      <c r="B591" s="424" t="str">
        <f t="shared" si="40"/>
        <v>121631219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Индустриален холдинг България АД</v>
      </c>
      <c r="B592" s="424" t="str">
        <f t="shared" si="40"/>
        <v>121631219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Индустриален холдинг България АД</v>
      </c>
      <c r="B593" s="424" t="str">
        <f t="shared" si="40"/>
        <v>121631219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Индустриален холдинг България АД</v>
      </c>
      <c r="B594" s="424" t="str">
        <f t="shared" si="40"/>
        <v>121631219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Индустриален холдинг България АД</v>
      </c>
      <c r="B595" s="424" t="str">
        <f t="shared" si="40"/>
        <v>121631219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Индустриален холдинг България АД</v>
      </c>
      <c r="B596" s="424" t="str">
        <f t="shared" si="40"/>
        <v>121631219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Индустриален холдинг България АД</v>
      </c>
      <c r="B597" s="424" t="str">
        <f t="shared" si="40"/>
        <v>121631219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Индустриален холдинг България АД</v>
      </c>
      <c r="B598" s="424" t="str">
        <f t="shared" si="40"/>
        <v>121631219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Индустриален холдинг България АД</v>
      </c>
      <c r="B599" s="424" t="str">
        <f t="shared" si="40"/>
        <v>121631219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Индустриален холдинг България АД</v>
      </c>
      <c r="B600" s="424" t="str">
        <f t="shared" si="40"/>
        <v>121631219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Индустриален холдинг България АД</v>
      </c>
      <c r="B601" s="424" t="str">
        <f t="shared" si="40"/>
        <v>121631219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Индустриален холдинг България АД</v>
      </c>
      <c r="B602" s="424" t="str">
        <f t="shared" si="40"/>
        <v>121631219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Индустриален холдинг България АД</v>
      </c>
      <c r="B603" s="424" t="str">
        <f t="shared" si="40"/>
        <v>121631219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Индустриален холдинг България АД</v>
      </c>
      <c r="B604" s="424" t="str">
        <f t="shared" si="40"/>
        <v>121631219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Индустриален холдинг България АД</v>
      </c>
      <c r="B605" s="424" t="str">
        <f t="shared" si="40"/>
        <v>121631219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Индустриален холдинг България АД</v>
      </c>
      <c r="B606" s="424" t="str">
        <f t="shared" si="40"/>
        <v>121631219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Индустриален холдинг България АД</v>
      </c>
      <c r="B607" s="424" t="str">
        <f t="shared" si="40"/>
        <v>121631219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Индустриален холдинг България АД</v>
      </c>
      <c r="B608" s="424" t="str">
        <f t="shared" si="40"/>
        <v>121631219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Индустриален холдинг България АД</v>
      </c>
      <c r="B609" s="424" t="str">
        <f t="shared" si="40"/>
        <v>121631219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Индустриален холдинг България АД</v>
      </c>
      <c r="B610" s="424" t="str">
        <f t="shared" si="40"/>
        <v>121631219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Индустриален холдинг България АД</v>
      </c>
      <c r="B611" s="424" t="str">
        <f t="shared" si="40"/>
        <v>121631219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Индустриален холдинг България АД</v>
      </c>
      <c r="B612" s="424" t="str">
        <f t="shared" si="40"/>
        <v>121631219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Индустриален холдинг България АД</v>
      </c>
      <c r="B613" s="424" t="str">
        <f t="shared" si="40"/>
        <v>121631219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Индустриален холдинг България АД</v>
      </c>
      <c r="B614" s="424" t="str">
        <f t="shared" si="40"/>
        <v>121631219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Индустриален холдинг България АД</v>
      </c>
      <c r="B615" s="424" t="str">
        <f t="shared" si="40"/>
        <v>121631219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Индустриален холдинг България АД</v>
      </c>
      <c r="B616" s="424" t="str">
        <f t="shared" si="40"/>
        <v>121631219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Индустриален холдинг България АД</v>
      </c>
      <c r="B617" s="424" t="str">
        <f t="shared" si="40"/>
        <v>121631219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Индустриален холдинг България АД</v>
      </c>
      <c r="B618" s="424" t="str">
        <f t="shared" si="40"/>
        <v>121631219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Индустриален холдинг България АД</v>
      </c>
      <c r="B619" s="424" t="str">
        <f t="shared" si="40"/>
        <v>121631219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Индустриален холдинг България АД</v>
      </c>
      <c r="B620" s="424" t="str">
        <f t="shared" si="40"/>
        <v>121631219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Индустриален холдинг България АД</v>
      </c>
      <c r="B621" s="424" t="str">
        <f t="shared" si="40"/>
        <v>121631219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Индустриален холдинг България АД</v>
      </c>
      <c r="B622" s="424" t="str">
        <f t="shared" si="40"/>
        <v>121631219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Индустриален холдинг България АД</v>
      </c>
      <c r="B623" s="424" t="str">
        <f t="shared" si="40"/>
        <v>121631219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Индустриален холдинг България АД</v>
      </c>
      <c r="B624" s="424" t="str">
        <f t="shared" si="40"/>
        <v>121631219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Индустриален холдинг България АД</v>
      </c>
      <c r="B625" s="424" t="str">
        <f t="shared" si="40"/>
        <v>121631219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Индустриален холдинг България АД</v>
      </c>
      <c r="B626" s="424" t="str">
        <f t="shared" si="40"/>
        <v>121631219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Индустриален холдинг България АД</v>
      </c>
      <c r="B627" s="424" t="str">
        <f t="shared" si="40"/>
        <v>121631219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Индустриален холдинг България АД</v>
      </c>
      <c r="B628" s="424" t="str">
        <f t="shared" si="40"/>
        <v>121631219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Индустриален холдинг България АД</v>
      </c>
      <c r="B629" s="424" t="str">
        <f t="shared" si="40"/>
        <v>121631219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Индустриален холдинг България АД</v>
      </c>
      <c r="B630" s="424" t="str">
        <f t="shared" si="40"/>
        <v>121631219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Индустриален холдинг България АД</v>
      </c>
      <c r="B631" s="424" t="str">
        <f t="shared" si="40"/>
        <v>121631219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Индустриален холдинг България АД</v>
      </c>
      <c r="B632" s="424" t="str">
        <f t="shared" si="40"/>
        <v>121631219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Индустриален холдинг България АД</v>
      </c>
      <c r="B633" s="424" t="str">
        <f t="shared" si="40"/>
        <v>121631219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Индустриален холдинг България АД</v>
      </c>
      <c r="B634" s="424" t="str">
        <f t="shared" si="40"/>
        <v>121631219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Индустриален холдинг България АД</v>
      </c>
      <c r="B635" s="424" t="str">
        <f t="shared" si="40"/>
        <v>121631219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Индустриален холдинг България АД</v>
      </c>
      <c r="B636" s="424" t="str">
        <f t="shared" si="40"/>
        <v>121631219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Индустриален холдинг България АД</v>
      </c>
      <c r="B637" s="424" t="str">
        <f t="shared" si="40"/>
        <v>121631219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Индустриален холдинг България АД</v>
      </c>
      <c r="B638" s="424" t="str">
        <f t="shared" si="40"/>
        <v>121631219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Индустриален холдинг България АД</v>
      </c>
      <c r="B639" s="424" t="str">
        <f t="shared" si="40"/>
        <v>121631219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Индустриален холдинг България АД</v>
      </c>
      <c r="B640" s="424" t="str">
        <f t="shared" si="40"/>
        <v>121631219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Индустриален холдинг България АД</v>
      </c>
      <c r="B641" s="424" t="str">
        <f t="shared" si="40"/>
        <v>121631219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Индустриален холдинг България АД</v>
      </c>
      <c r="B642" s="424" t="str">
        <f t="shared" si="40"/>
        <v>121631219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Индустриален холдинг България АД</v>
      </c>
      <c r="B643" s="424" t="str">
        <f t="shared" si="40"/>
        <v>121631219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Индустриален холдинг България АД</v>
      </c>
      <c r="B644" s="424" t="str">
        <f t="shared" si="40"/>
        <v>121631219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Индустриален холдинг България АД</v>
      </c>
      <c r="B645" s="424" t="str">
        <f t="shared" si="40"/>
        <v>121631219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Индустриален холдинг България АД</v>
      </c>
      <c r="B646" s="424" t="str">
        <f t="shared" si="40"/>
        <v>121631219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Индустриален холдинг България АД</v>
      </c>
      <c r="B647" s="424" t="str">
        <f t="shared" si="40"/>
        <v>121631219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Индустриален холдинг България АД</v>
      </c>
      <c r="B648" s="424" t="str">
        <f t="shared" si="40"/>
        <v>121631219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Индустриален холдинг България АД</v>
      </c>
      <c r="B649" s="424" t="str">
        <f t="shared" si="40"/>
        <v>121631219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Индустриален холдинг България АД</v>
      </c>
      <c r="B650" s="424" t="str">
        <f t="shared" si="40"/>
        <v>121631219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Индустриален холдинг България АД</v>
      </c>
      <c r="B651" s="424" t="str">
        <f t="shared" si="40"/>
        <v>121631219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Индустриален холдинг България АД</v>
      </c>
      <c r="B652" s="424" t="str">
        <f t="shared" si="40"/>
        <v>121631219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Индустриален холдинг България АД</v>
      </c>
      <c r="B653" s="424" t="str">
        <f t="shared" ref="B653:B716" si="43">pdeBulstat</f>
        <v>121631219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Индустриален холдинг България АД</v>
      </c>
      <c r="B654" s="424" t="str">
        <f t="shared" si="43"/>
        <v>121631219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Индустриален холдинг България АД</v>
      </c>
      <c r="B655" s="424" t="str">
        <f t="shared" si="43"/>
        <v>121631219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Индустриален холдинг България АД</v>
      </c>
      <c r="B656" s="424" t="str">
        <f t="shared" si="43"/>
        <v>121631219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Индустриален холдинг България АД</v>
      </c>
      <c r="B657" s="424" t="str">
        <f t="shared" si="43"/>
        <v>121631219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Индустриален холдинг България АД</v>
      </c>
      <c r="B658" s="424" t="str">
        <f t="shared" si="43"/>
        <v>121631219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Индустриален холдинг България АД</v>
      </c>
      <c r="B659" s="424" t="str">
        <f t="shared" si="43"/>
        <v>121631219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Индустриален холдинг България АД</v>
      </c>
      <c r="B660" s="424" t="str">
        <f t="shared" si="43"/>
        <v>121631219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Индустриален холдинг България АД</v>
      </c>
      <c r="B661" s="424" t="str">
        <f t="shared" si="43"/>
        <v>121631219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Индустриален холдинг България АД</v>
      </c>
      <c r="B662" s="424" t="str">
        <f t="shared" si="43"/>
        <v>121631219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Индустриален холдинг България АД</v>
      </c>
      <c r="B663" s="424" t="str">
        <f t="shared" si="43"/>
        <v>121631219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Индустриален холдинг България АД</v>
      </c>
      <c r="B664" s="424" t="str">
        <f t="shared" si="43"/>
        <v>121631219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Индустриален холдинг България АД</v>
      </c>
      <c r="B665" s="424" t="str">
        <f t="shared" si="43"/>
        <v>121631219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Индустриален холдинг България АД</v>
      </c>
      <c r="B666" s="424" t="str">
        <f t="shared" si="43"/>
        <v>121631219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Индустриален холдинг България АД</v>
      </c>
      <c r="B667" s="424" t="str">
        <f t="shared" si="43"/>
        <v>121631219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Индустриален холдинг България АД</v>
      </c>
      <c r="B668" s="424" t="str">
        <f t="shared" si="43"/>
        <v>121631219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Индустриален холдинг България АД</v>
      </c>
      <c r="B669" s="424" t="str">
        <f t="shared" si="43"/>
        <v>121631219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Индустриален холдинг България АД</v>
      </c>
      <c r="B670" s="424" t="str">
        <f t="shared" si="43"/>
        <v>121631219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Индустриален холдинг България АД</v>
      </c>
      <c r="B671" s="424" t="str">
        <f t="shared" si="43"/>
        <v>121631219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Индустриален холдинг България АД</v>
      </c>
      <c r="B672" s="424" t="str">
        <f t="shared" si="43"/>
        <v>121631219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Индустриален холдинг България АД</v>
      </c>
      <c r="B673" s="424" t="str">
        <f t="shared" si="43"/>
        <v>121631219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Индустриален холдинг България АД</v>
      </c>
      <c r="B674" s="424" t="str">
        <f t="shared" si="43"/>
        <v>121631219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Индустриален холдинг България АД</v>
      </c>
      <c r="B675" s="424" t="str">
        <f t="shared" si="43"/>
        <v>121631219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Индустриален холдинг България АД</v>
      </c>
      <c r="B676" s="424" t="str">
        <f t="shared" si="43"/>
        <v>121631219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Индустриален холдинг България АД</v>
      </c>
      <c r="B677" s="424" t="str">
        <f t="shared" si="43"/>
        <v>121631219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Индустриален холдинг България АД</v>
      </c>
      <c r="B678" s="424" t="str">
        <f t="shared" si="43"/>
        <v>121631219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Индустриален холдинг България АД</v>
      </c>
      <c r="B679" s="424" t="str">
        <f t="shared" si="43"/>
        <v>121631219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Индустриален холдинг България АД</v>
      </c>
      <c r="B680" s="424" t="str">
        <f t="shared" si="43"/>
        <v>121631219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Индустриален холдинг България АД</v>
      </c>
      <c r="B681" s="424" t="str">
        <f t="shared" si="43"/>
        <v>121631219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Индустриален холдинг България АД</v>
      </c>
      <c r="B682" s="424" t="str">
        <f t="shared" si="43"/>
        <v>121631219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Индустриален холдинг България АД</v>
      </c>
      <c r="B683" s="424" t="str">
        <f t="shared" si="43"/>
        <v>121631219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Индустриален холдинг България АД</v>
      </c>
      <c r="B684" s="424" t="str">
        <f t="shared" si="43"/>
        <v>121631219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Индустриален холдинг България АД</v>
      </c>
      <c r="B685" s="424" t="str">
        <f t="shared" si="43"/>
        <v>121631219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Индустриален холдинг България АД</v>
      </c>
      <c r="B686" s="424" t="str">
        <f t="shared" si="43"/>
        <v>121631219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Индустриален холдинг България АД</v>
      </c>
      <c r="B687" s="424" t="str">
        <f t="shared" si="43"/>
        <v>121631219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Индустриален холдинг България АД</v>
      </c>
      <c r="B688" s="424" t="str">
        <f t="shared" si="43"/>
        <v>121631219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Индустриален холдинг България АД</v>
      </c>
      <c r="B689" s="424" t="str">
        <f t="shared" si="43"/>
        <v>121631219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Индустриален холдинг България АД</v>
      </c>
      <c r="B690" s="424" t="str">
        <f t="shared" si="43"/>
        <v>121631219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Индустриален холдинг България АД</v>
      </c>
      <c r="B691" s="424" t="str">
        <f t="shared" si="43"/>
        <v>121631219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Индустриален холдинг България АД</v>
      </c>
      <c r="B692" s="424" t="str">
        <f t="shared" si="43"/>
        <v>121631219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Индустриален холдинг България АД</v>
      </c>
      <c r="B693" s="424" t="str">
        <f t="shared" si="43"/>
        <v>121631219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Индустриален холдинг България АД</v>
      </c>
      <c r="B694" s="424" t="str">
        <f t="shared" si="43"/>
        <v>121631219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Индустриален холдинг България АД</v>
      </c>
      <c r="B695" s="424" t="str">
        <f t="shared" si="43"/>
        <v>121631219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Индустриален холдинг България АД</v>
      </c>
      <c r="B696" s="424" t="str">
        <f t="shared" si="43"/>
        <v>121631219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Индустриален холдинг България АД</v>
      </c>
      <c r="B697" s="424" t="str">
        <f t="shared" si="43"/>
        <v>121631219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Индустриален холдинг България АД</v>
      </c>
      <c r="B698" s="424" t="str">
        <f t="shared" si="43"/>
        <v>121631219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Индустриален холдинг България АД</v>
      </c>
      <c r="B699" s="424" t="str">
        <f t="shared" si="43"/>
        <v>121631219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Индустриален холдинг България АД</v>
      </c>
      <c r="B700" s="424" t="str">
        <f t="shared" si="43"/>
        <v>121631219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Индустриален холдинг България АД</v>
      </c>
      <c r="B701" s="424" t="str">
        <f t="shared" si="43"/>
        <v>121631219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Индустриален холдинг България АД</v>
      </c>
      <c r="B702" s="424" t="str">
        <f t="shared" si="43"/>
        <v>121631219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Индустриален холдинг България АД</v>
      </c>
      <c r="B703" s="424" t="str">
        <f t="shared" si="43"/>
        <v>121631219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Индустриален холдинг България АД</v>
      </c>
      <c r="B704" s="424" t="str">
        <f t="shared" si="43"/>
        <v>121631219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Индустриален холдинг България АД</v>
      </c>
      <c r="B705" s="424" t="str">
        <f t="shared" si="43"/>
        <v>121631219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Индустриален холдинг България АД</v>
      </c>
      <c r="B706" s="424" t="str">
        <f t="shared" si="43"/>
        <v>121631219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Индустриален холдинг България АД</v>
      </c>
      <c r="B707" s="424" t="str">
        <f t="shared" si="43"/>
        <v>121631219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Индустриален холдинг България АД</v>
      </c>
      <c r="B708" s="424" t="str">
        <f t="shared" si="43"/>
        <v>121631219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Индустриален холдинг България АД</v>
      </c>
      <c r="B709" s="424" t="str">
        <f t="shared" si="43"/>
        <v>121631219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Индустриален холдинг България АД</v>
      </c>
      <c r="B710" s="424" t="str">
        <f t="shared" si="43"/>
        <v>121631219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Индустриален холдинг България АД</v>
      </c>
      <c r="B711" s="424" t="str">
        <f t="shared" si="43"/>
        <v>121631219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Индустриален холдинг България АД</v>
      </c>
      <c r="B712" s="424" t="str">
        <f t="shared" si="43"/>
        <v>121631219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Индустриален холдинг България АД</v>
      </c>
      <c r="B713" s="424" t="str">
        <f t="shared" si="43"/>
        <v>121631219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Индустриален холдинг България АД</v>
      </c>
      <c r="B714" s="424" t="str">
        <f t="shared" si="43"/>
        <v>121631219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Индустриален холдинг България АД</v>
      </c>
      <c r="B715" s="424" t="str">
        <f t="shared" si="43"/>
        <v>121631219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Индустриален холдинг България АД</v>
      </c>
      <c r="B716" s="424" t="str">
        <f t="shared" si="43"/>
        <v>121631219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Индустриален холдинг България АД</v>
      </c>
      <c r="B717" s="424" t="str">
        <f t="shared" ref="B717:B780" si="46">pdeBulstat</f>
        <v>121631219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Индустриален холдинг България АД</v>
      </c>
      <c r="B718" s="424" t="str">
        <f t="shared" si="46"/>
        <v>121631219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Индустриален холдинг България АД</v>
      </c>
      <c r="B719" s="424" t="str">
        <f t="shared" si="46"/>
        <v>121631219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Индустриален холдинг България АД</v>
      </c>
      <c r="B720" s="424" t="str">
        <f t="shared" si="46"/>
        <v>121631219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Индустриален холдинг България АД</v>
      </c>
      <c r="B721" s="424" t="str">
        <f t="shared" si="46"/>
        <v>121631219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Индустриален холдинг България АД</v>
      </c>
      <c r="B722" s="424" t="str">
        <f t="shared" si="46"/>
        <v>121631219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Индустриален холдинг България АД</v>
      </c>
      <c r="B723" s="424" t="str">
        <f t="shared" si="46"/>
        <v>121631219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Индустриален холдинг България АД</v>
      </c>
      <c r="B724" s="424" t="str">
        <f t="shared" si="46"/>
        <v>121631219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Индустриален холдинг България АД</v>
      </c>
      <c r="B725" s="424" t="str">
        <f t="shared" si="46"/>
        <v>121631219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Индустриален холдинг България АД</v>
      </c>
      <c r="B726" s="424" t="str">
        <f t="shared" si="46"/>
        <v>121631219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Индустриален холдинг България АД</v>
      </c>
      <c r="B727" s="424" t="str">
        <f t="shared" si="46"/>
        <v>121631219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Индустриален холдинг България АД</v>
      </c>
      <c r="B728" s="424" t="str">
        <f t="shared" si="46"/>
        <v>121631219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Индустриален холдинг България АД</v>
      </c>
      <c r="B729" s="424" t="str">
        <f t="shared" si="46"/>
        <v>121631219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Индустриален холдинг България АД</v>
      </c>
      <c r="B730" s="424" t="str">
        <f t="shared" si="46"/>
        <v>121631219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Индустриален холдинг България АД</v>
      </c>
      <c r="B731" s="424" t="str">
        <f t="shared" si="46"/>
        <v>121631219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Индустриален холдинг България АД</v>
      </c>
      <c r="B732" s="424" t="str">
        <f t="shared" si="46"/>
        <v>121631219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Индустриален холдинг България АД</v>
      </c>
      <c r="B733" s="424" t="str">
        <f t="shared" si="46"/>
        <v>121631219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Индустриален холдинг България АД</v>
      </c>
      <c r="B734" s="424" t="str">
        <f t="shared" si="46"/>
        <v>121631219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Индустриален холдинг България АД</v>
      </c>
      <c r="B735" s="424" t="str">
        <f t="shared" si="46"/>
        <v>121631219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Индустриален холдинг България АД</v>
      </c>
      <c r="B736" s="424" t="str">
        <f t="shared" si="46"/>
        <v>121631219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Индустриален холдинг България АД</v>
      </c>
      <c r="B737" s="424" t="str">
        <f t="shared" si="46"/>
        <v>121631219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Индустриален холдинг България АД</v>
      </c>
      <c r="B738" s="424" t="str">
        <f t="shared" si="46"/>
        <v>121631219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Индустриален холдинг България АД</v>
      </c>
      <c r="B739" s="424" t="str">
        <f t="shared" si="46"/>
        <v>121631219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Индустриален холдинг България АД</v>
      </c>
      <c r="B740" s="424" t="str">
        <f t="shared" si="46"/>
        <v>121631219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Индустриален холдинг България АД</v>
      </c>
      <c r="B741" s="424" t="str">
        <f t="shared" si="46"/>
        <v>121631219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Индустриален холдинг България АД</v>
      </c>
      <c r="B742" s="424" t="str">
        <f t="shared" si="46"/>
        <v>121631219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Индустриален холдинг България АД</v>
      </c>
      <c r="B743" s="424" t="str">
        <f t="shared" si="46"/>
        <v>121631219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Индустриален холдинг България АД</v>
      </c>
      <c r="B744" s="424" t="str">
        <f t="shared" si="46"/>
        <v>121631219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Индустриален холдинг България АД</v>
      </c>
      <c r="B745" s="424" t="str">
        <f t="shared" si="46"/>
        <v>121631219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Индустриален холдинг България АД</v>
      </c>
      <c r="B746" s="424" t="str">
        <f t="shared" si="46"/>
        <v>121631219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Индустриален холдинг България АД</v>
      </c>
      <c r="B747" s="424" t="str">
        <f t="shared" si="46"/>
        <v>121631219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Индустриален холдинг България АД</v>
      </c>
      <c r="B748" s="424" t="str">
        <f t="shared" si="46"/>
        <v>121631219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Индустриален холдинг България АД</v>
      </c>
      <c r="B749" s="424" t="str">
        <f t="shared" si="46"/>
        <v>121631219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Индустриален холдинг България АД</v>
      </c>
      <c r="B750" s="424" t="str">
        <f t="shared" si="46"/>
        <v>121631219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Индустриален холдинг България АД</v>
      </c>
      <c r="B751" s="424" t="str">
        <f t="shared" si="46"/>
        <v>121631219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Индустриален холдинг България АД</v>
      </c>
      <c r="B752" s="424" t="str">
        <f t="shared" si="46"/>
        <v>121631219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Индустриален холдинг България АД</v>
      </c>
      <c r="B753" s="424" t="str">
        <f t="shared" si="46"/>
        <v>121631219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Индустриален холдинг България АД</v>
      </c>
      <c r="B754" s="424" t="str">
        <f t="shared" si="46"/>
        <v>121631219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Индустриален холдинг България АД</v>
      </c>
      <c r="B755" s="424" t="str">
        <f t="shared" si="46"/>
        <v>121631219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Индустриален холдинг България АД</v>
      </c>
      <c r="B756" s="424" t="str">
        <f t="shared" si="46"/>
        <v>121631219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Индустриален холдинг България АД</v>
      </c>
      <c r="B757" s="424" t="str">
        <f t="shared" si="46"/>
        <v>121631219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Индустриален холдинг България АД</v>
      </c>
      <c r="B758" s="424" t="str">
        <f t="shared" si="46"/>
        <v>121631219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Индустриален холдинг България АД</v>
      </c>
      <c r="B759" s="424" t="str">
        <f t="shared" si="46"/>
        <v>121631219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Индустриален холдинг България АД</v>
      </c>
      <c r="B760" s="424" t="str">
        <f t="shared" si="46"/>
        <v>121631219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Индустриален холдинг България АД</v>
      </c>
      <c r="B761" s="424" t="str">
        <f t="shared" si="46"/>
        <v>121631219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Индустриален холдинг България АД</v>
      </c>
      <c r="B762" s="424" t="str">
        <f t="shared" si="46"/>
        <v>121631219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Индустриален холдинг България АД</v>
      </c>
      <c r="B763" s="424" t="str">
        <f t="shared" si="46"/>
        <v>121631219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Индустриален холдинг България АД</v>
      </c>
      <c r="B764" s="424" t="str">
        <f t="shared" si="46"/>
        <v>121631219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Индустриален холдинг България АД</v>
      </c>
      <c r="B765" s="424" t="str">
        <f t="shared" si="46"/>
        <v>121631219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Индустриален холдинг България АД</v>
      </c>
      <c r="B766" s="424" t="str">
        <f t="shared" si="46"/>
        <v>121631219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Индустриален холдинг България АД</v>
      </c>
      <c r="B767" s="424" t="str">
        <f t="shared" si="46"/>
        <v>121631219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Индустриален холдинг България АД</v>
      </c>
      <c r="B768" s="424" t="str">
        <f t="shared" si="46"/>
        <v>121631219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Индустриален холдинг България АД</v>
      </c>
      <c r="B769" s="424" t="str">
        <f t="shared" si="46"/>
        <v>121631219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Индустриален холдинг България АД</v>
      </c>
      <c r="B770" s="424" t="str">
        <f t="shared" si="46"/>
        <v>121631219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Индустриален холдинг България АД</v>
      </c>
      <c r="B771" s="424" t="str">
        <f t="shared" si="46"/>
        <v>121631219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Индустриален холдинг България АД</v>
      </c>
      <c r="B772" s="424" t="str">
        <f t="shared" si="46"/>
        <v>121631219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Индустриален холдинг България АД</v>
      </c>
      <c r="B773" s="424" t="str">
        <f t="shared" si="46"/>
        <v>121631219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Индустриален холдинг България АД</v>
      </c>
      <c r="B774" s="424" t="str">
        <f t="shared" si="46"/>
        <v>121631219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Индустриален холдинг България АД</v>
      </c>
      <c r="B775" s="424" t="str">
        <f t="shared" si="46"/>
        <v>121631219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Индустриален холдинг България АД</v>
      </c>
      <c r="B776" s="424" t="str">
        <f t="shared" si="46"/>
        <v>121631219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Индустриален холдинг България АД</v>
      </c>
      <c r="B777" s="424" t="str">
        <f t="shared" si="46"/>
        <v>121631219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Индустриален холдинг България АД</v>
      </c>
      <c r="B778" s="424" t="str">
        <f t="shared" si="46"/>
        <v>121631219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Индустриален холдинг България АД</v>
      </c>
      <c r="B779" s="424" t="str">
        <f t="shared" si="46"/>
        <v>121631219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Индустриален холдинг България АД</v>
      </c>
      <c r="B780" s="424" t="str">
        <f t="shared" si="46"/>
        <v>121631219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Индустриален холдинг България АД</v>
      </c>
      <c r="B781" s="424" t="str">
        <f t="shared" ref="B781:B844" si="49">pdeBulstat</f>
        <v>121631219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Индустриален холдинг България АД</v>
      </c>
      <c r="B782" s="424" t="str">
        <f t="shared" si="49"/>
        <v>121631219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Индустриален холдинг България АД</v>
      </c>
      <c r="B783" s="424" t="str">
        <f t="shared" si="49"/>
        <v>121631219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Индустриален холдинг България АД</v>
      </c>
      <c r="B784" s="424" t="str">
        <f t="shared" si="49"/>
        <v>121631219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Индустриален холдинг България АД</v>
      </c>
      <c r="B785" s="424" t="str">
        <f t="shared" si="49"/>
        <v>121631219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Индустриален холдинг България АД</v>
      </c>
      <c r="B786" s="424" t="str">
        <f t="shared" si="49"/>
        <v>121631219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Индустриален холдинг България АД</v>
      </c>
      <c r="B787" s="424" t="str">
        <f t="shared" si="49"/>
        <v>121631219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Индустриален холдинг България АД</v>
      </c>
      <c r="B788" s="424" t="str">
        <f t="shared" si="49"/>
        <v>121631219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Индустриален холдинг България АД</v>
      </c>
      <c r="B789" s="424" t="str">
        <f t="shared" si="49"/>
        <v>121631219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Индустриален холдинг България АД</v>
      </c>
      <c r="B790" s="424" t="str">
        <f t="shared" si="49"/>
        <v>121631219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Индустриален холдинг България АД</v>
      </c>
      <c r="B791" s="424" t="str">
        <f t="shared" si="49"/>
        <v>121631219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Индустриален холдинг България АД</v>
      </c>
      <c r="B792" s="424" t="str">
        <f t="shared" si="49"/>
        <v>121631219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Индустриален холдинг България АД</v>
      </c>
      <c r="B793" s="424" t="str">
        <f t="shared" si="49"/>
        <v>121631219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Индустриален холдинг България АД</v>
      </c>
      <c r="B794" s="424" t="str">
        <f t="shared" si="49"/>
        <v>121631219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Индустриален холдинг България АД</v>
      </c>
      <c r="B795" s="424" t="str">
        <f t="shared" si="49"/>
        <v>121631219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Индустриален холдинг България АД</v>
      </c>
      <c r="B796" s="424" t="str">
        <f t="shared" si="49"/>
        <v>121631219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Индустриален холдинг България АД</v>
      </c>
      <c r="B797" s="424" t="str">
        <f t="shared" si="49"/>
        <v>121631219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Индустриален холдинг България АД</v>
      </c>
      <c r="B798" s="424" t="str">
        <f t="shared" si="49"/>
        <v>121631219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Индустриален холдинг България АД</v>
      </c>
      <c r="B799" s="424" t="str">
        <f t="shared" si="49"/>
        <v>121631219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Индустриален холдинг България АД</v>
      </c>
      <c r="B800" s="424" t="str">
        <f t="shared" si="49"/>
        <v>121631219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Индустриален холдинг България АД</v>
      </c>
      <c r="B801" s="424" t="str">
        <f t="shared" si="49"/>
        <v>121631219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Индустриален холдинг България АД</v>
      </c>
      <c r="B802" s="424" t="str">
        <f t="shared" si="49"/>
        <v>121631219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Индустриален холдинг България АД</v>
      </c>
      <c r="B803" s="424" t="str">
        <f t="shared" si="49"/>
        <v>121631219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Индустриален холдинг България АД</v>
      </c>
      <c r="B804" s="424" t="str">
        <f t="shared" si="49"/>
        <v>121631219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Индустриален холдинг България АД</v>
      </c>
      <c r="B805" s="424" t="str">
        <f t="shared" si="49"/>
        <v>121631219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Индустриален холдинг България АД</v>
      </c>
      <c r="B806" s="424" t="str">
        <f t="shared" si="49"/>
        <v>121631219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Индустриален холдинг България АД</v>
      </c>
      <c r="B807" s="424" t="str">
        <f t="shared" si="49"/>
        <v>121631219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Индустриален холдинг България АД</v>
      </c>
      <c r="B808" s="424" t="str">
        <f t="shared" si="49"/>
        <v>121631219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Индустриален холдинг България АД</v>
      </c>
      <c r="B809" s="424" t="str">
        <f t="shared" si="49"/>
        <v>121631219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Индустриален холдинг България АД</v>
      </c>
      <c r="B810" s="424" t="str">
        <f t="shared" si="49"/>
        <v>121631219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Индустриален холдинг България АД</v>
      </c>
      <c r="B811" s="424" t="str">
        <f t="shared" si="49"/>
        <v>121631219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Индустриален холдинг България АД</v>
      </c>
      <c r="B812" s="424" t="str">
        <f t="shared" si="49"/>
        <v>121631219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Индустриален холдинг България АД</v>
      </c>
      <c r="B813" s="424" t="str">
        <f t="shared" si="49"/>
        <v>121631219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Индустриален холдинг България АД</v>
      </c>
      <c r="B814" s="424" t="str">
        <f t="shared" si="49"/>
        <v>121631219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Индустриален холдинг България АД</v>
      </c>
      <c r="B815" s="424" t="str">
        <f t="shared" si="49"/>
        <v>121631219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Индустриален холдинг България АД</v>
      </c>
      <c r="B816" s="424" t="str">
        <f t="shared" si="49"/>
        <v>121631219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Индустриален холдинг България АД</v>
      </c>
      <c r="B817" s="424" t="str">
        <f t="shared" si="49"/>
        <v>121631219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Индустриален холдинг България АД</v>
      </c>
      <c r="B818" s="424" t="str">
        <f t="shared" si="49"/>
        <v>121631219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Индустриален холдинг България АД</v>
      </c>
      <c r="B819" s="424" t="str">
        <f t="shared" si="49"/>
        <v>121631219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Индустриален холдинг България АД</v>
      </c>
      <c r="B820" s="424" t="str">
        <f t="shared" si="49"/>
        <v>121631219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Индустриален холдинг България АД</v>
      </c>
      <c r="B821" s="424" t="str">
        <f t="shared" si="49"/>
        <v>121631219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Индустриален холдинг България АД</v>
      </c>
      <c r="B822" s="424" t="str">
        <f t="shared" si="49"/>
        <v>121631219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Индустриален холдинг България АД</v>
      </c>
      <c r="B823" s="424" t="str">
        <f t="shared" si="49"/>
        <v>121631219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Индустриален холдинг България АД</v>
      </c>
      <c r="B824" s="424" t="str">
        <f t="shared" si="49"/>
        <v>121631219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Индустриален холдинг България АД</v>
      </c>
      <c r="B825" s="424" t="str">
        <f t="shared" si="49"/>
        <v>121631219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Индустриален холдинг България АД</v>
      </c>
      <c r="B826" s="424" t="str">
        <f t="shared" si="49"/>
        <v>121631219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Индустриален холдинг България АД</v>
      </c>
      <c r="B827" s="424" t="str">
        <f t="shared" si="49"/>
        <v>121631219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Индустриален холдинг България АД</v>
      </c>
      <c r="B828" s="424" t="str">
        <f t="shared" si="49"/>
        <v>121631219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Индустриален холдинг България АД</v>
      </c>
      <c r="B829" s="424" t="str">
        <f t="shared" si="49"/>
        <v>121631219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Индустриален холдинг България АД</v>
      </c>
      <c r="B830" s="424" t="str">
        <f t="shared" si="49"/>
        <v>121631219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Индустриален холдинг България АД</v>
      </c>
      <c r="B831" s="424" t="str">
        <f t="shared" si="49"/>
        <v>121631219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Индустриален холдинг България АД</v>
      </c>
      <c r="B832" s="424" t="str">
        <f t="shared" si="49"/>
        <v>121631219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Индустриален холдинг България АД</v>
      </c>
      <c r="B833" s="424" t="str">
        <f t="shared" si="49"/>
        <v>121631219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Индустриален холдинг България АД</v>
      </c>
      <c r="B834" s="424" t="str">
        <f t="shared" si="49"/>
        <v>121631219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Индустриален холдинг България АД</v>
      </c>
      <c r="B835" s="424" t="str">
        <f t="shared" si="49"/>
        <v>121631219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Индустриален холдинг България АД</v>
      </c>
      <c r="B836" s="424" t="str">
        <f t="shared" si="49"/>
        <v>121631219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Индустриален холдинг България АД</v>
      </c>
      <c r="B837" s="424" t="str">
        <f t="shared" si="49"/>
        <v>121631219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Индустриален холдинг България АД</v>
      </c>
      <c r="B838" s="424" t="str">
        <f t="shared" si="49"/>
        <v>121631219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Индустриален холдинг България АД</v>
      </c>
      <c r="B839" s="424" t="str">
        <f t="shared" si="49"/>
        <v>121631219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Индустриален холдинг България АД</v>
      </c>
      <c r="B840" s="424" t="str">
        <f t="shared" si="49"/>
        <v>121631219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Индустриален холдинг България АД</v>
      </c>
      <c r="B841" s="424" t="str">
        <f t="shared" si="49"/>
        <v>121631219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Индустриален холдинг България АД</v>
      </c>
      <c r="B842" s="424" t="str">
        <f t="shared" si="49"/>
        <v>121631219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Индустриален холдинг България АД</v>
      </c>
      <c r="B843" s="424" t="str">
        <f t="shared" si="49"/>
        <v>121631219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Индустриален холдинг България АД</v>
      </c>
      <c r="B844" s="424" t="str">
        <f t="shared" si="49"/>
        <v>121631219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Индустриален холдинг България АД</v>
      </c>
      <c r="B845" s="424" t="str">
        <f t="shared" ref="B845:B910" si="52">pdeBulstat</f>
        <v>121631219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Индустриален холдинг България АД</v>
      </c>
      <c r="B846" s="424" t="str">
        <f t="shared" si="52"/>
        <v>121631219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Индустриален холдинг България АД</v>
      </c>
      <c r="B847" s="424" t="str">
        <f t="shared" si="52"/>
        <v>121631219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Индустриален холдинг България АД</v>
      </c>
      <c r="B848" s="424" t="str">
        <f t="shared" si="52"/>
        <v>121631219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Индустриален холдинг България АД</v>
      </c>
      <c r="B849" s="424" t="str">
        <f t="shared" si="52"/>
        <v>121631219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Индустриален холдинг България АД</v>
      </c>
      <c r="B850" s="424" t="str">
        <f t="shared" si="52"/>
        <v>121631219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Индустриален холдинг България АД</v>
      </c>
      <c r="B851" s="424" t="str">
        <f t="shared" si="52"/>
        <v>121631219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Индустриален холдинг България АД</v>
      </c>
      <c r="B852" s="424" t="str">
        <f t="shared" si="52"/>
        <v>121631219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Индустриален холдинг България АД</v>
      </c>
      <c r="B853" s="424" t="str">
        <f t="shared" si="52"/>
        <v>121631219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Индустриален холдинг България АД</v>
      </c>
      <c r="B854" s="424" t="str">
        <f t="shared" si="52"/>
        <v>121631219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Индустриален холдинг България АД</v>
      </c>
      <c r="B855" s="424" t="str">
        <f t="shared" si="52"/>
        <v>121631219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Индустриален холдинг България АД</v>
      </c>
      <c r="B856" s="424" t="str">
        <f t="shared" si="52"/>
        <v>121631219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Индустриален холдинг България АД</v>
      </c>
      <c r="B857" s="424" t="str">
        <f t="shared" si="52"/>
        <v>121631219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Индустриален холдинг България АД</v>
      </c>
      <c r="B858" s="424" t="str">
        <f t="shared" si="52"/>
        <v>121631219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Индустриален холдинг България АД</v>
      </c>
      <c r="B859" s="424" t="str">
        <f t="shared" si="52"/>
        <v>121631219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Индустриален холдинг България АД</v>
      </c>
      <c r="B860" s="424" t="str">
        <f t="shared" si="52"/>
        <v>121631219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Индустриален холдинг България АД</v>
      </c>
      <c r="B861" s="424" t="str">
        <f t="shared" si="52"/>
        <v>121631219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Индустриален холдинг България АД</v>
      </c>
      <c r="B862" s="424" t="str">
        <f t="shared" si="52"/>
        <v>121631219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Индустриален холдинг България АД</v>
      </c>
      <c r="B863" s="424" t="str">
        <f t="shared" si="52"/>
        <v>121631219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Индустриален холдинг България АД</v>
      </c>
      <c r="B864" s="424" t="str">
        <f t="shared" si="52"/>
        <v>121631219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Индустриален холдинг България АД</v>
      </c>
      <c r="B865" s="424" t="str">
        <f t="shared" si="52"/>
        <v>121631219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Индустриален холдинг България АД</v>
      </c>
      <c r="B866" s="424" t="str">
        <f t="shared" si="52"/>
        <v>121631219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Индустриален холдинг България АД</v>
      </c>
      <c r="B867" s="424" t="str">
        <f t="shared" si="52"/>
        <v>121631219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Индустриален холдинг България АД</v>
      </c>
      <c r="B868" s="424" t="str">
        <f t="shared" si="52"/>
        <v>121631219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Индустриален холдинг България АД</v>
      </c>
      <c r="B869" s="424" t="str">
        <f t="shared" si="52"/>
        <v>121631219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Индустриален холдинг България АД</v>
      </c>
      <c r="B870" s="424" t="str">
        <f t="shared" si="52"/>
        <v>121631219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Индустриален холдинг България АД</v>
      </c>
      <c r="B871" s="424" t="str">
        <f t="shared" si="52"/>
        <v>121631219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Индустриален холдинг България АД</v>
      </c>
      <c r="B872" s="424" t="str">
        <f t="shared" si="52"/>
        <v>121631219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Индустриален холдинг България АД</v>
      </c>
      <c r="B873" s="424" t="str">
        <f t="shared" si="52"/>
        <v>121631219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Индустриален холдинг България АД</v>
      </c>
      <c r="B874" s="424" t="str">
        <f t="shared" si="52"/>
        <v>121631219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Индустриален холдинг България АД</v>
      </c>
      <c r="B875" s="424" t="str">
        <f t="shared" si="52"/>
        <v>121631219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Индустриален холдинг България АД</v>
      </c>
      <c r="B876" s="424" t="str">
        <f t="shared" si="52"/>
        <v>121631219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Индустриален холдинг България АД</v>
      </c>
      <c r="B877" s="424" t="str">
        <f t="shared" si="52"/>
        <v>121631219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Индустриален холдинг България АД</v>
      </c>
      <c r="B878" s="424" t="str">
        <f t="shared" si="52"/>
        <v>121631219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Индустриален холдинг България АД</v>
      </c>
      <c r="B879" s="424" t="str">
        <f t="shared" si="52"/>
        <v>121631219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Индустриален холдинг България АД</v>
      </c>
      <c r="B880" s="424" t="str">
        <f t="shared" si="52"/>
        <v>121631219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Индустриален холдинг България АД</v>
      </c>
      <c r="B881" s="424" t="str">
        <f t="shared" si="52"/>
        <v>121631219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Индустриален холдинг България АД</v>
      </c>
      <c r="B882" s="424" t="str">
        <f t="shared" si="52"/>
        <v>121631219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Индустриален холдинг България АД</v>
      </c>
      <c r="B883" s="424" t="str">
        <f t="shared" si="52"/>
        <v>121631219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Индустриален холдинг България АД</v>
      </c>
      <c r="B884" s="424" t="str">
        <f t="shared" si="52"/>
        <v>121631219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Индустриален холдинг България АД</v>
      </c>
      <c r="B885" s="424" t="str">
        <f t="shared" si="52"/>
        <v>121631219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Индустриален холдинг България АД</v>
      </c>
      <c r="B886" s="424" t="str">
        <f t="shared" si="52"/>
        <v>121631219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Индустриален холдинг България АД</v>
      </c>
      <c r="B887" s="424" t="str">
        <f t="shared" si="52"/>
        <v>121631219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Индустриален холдинг България АД</v>
      </c>
      <c r="B888" s="424" t="str">
        <f t="shared" si="52"/>
        <v>121631219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Индустриален холдинг България АД</v>
      </c>
      <c r="B889" s="424" t="str">
        <f t="shared" si="52"/>
        <v>121631219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Индустриален холдинг България АД</v>
      </c>
      <c r="B890" s="424" t="str">
        <f t="shared" si="52"/>
        <v>121631219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Индустриален холдинг България АД</v>
      </c>
      <c r="B891" s="424" t="str">
        <f t="shared" si="52"/>
        <v>121631219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Индустриален холдинг България АД</v>
      </c>
      <c r="B892" s="424" t="str">
        <f t="shared" si="52"/>
        <v>121631219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Индустриален холдинг България АД</v>
      </c>
      <c r="B893" s="424" t="str">
        <f t="shared" si="52"/>
        <v>121631219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Индустриален холдинг България АД</v>
      </c>
      <c r="B894" s="424" t="str">
        <f t="shared" si="52"/>
        <v>121631219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Индустриален холдинг България АД</v>
      </c>
      <c r="B895" s="424" t="str">
        <f t="shared" si="52"/>
        <v>121631219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Индустриален холдинг България АД</v>
      </c>
      <c r="B896" s="424" t="str">
        <f t="shared" si="52"/>
        <v>121631219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Индустриален холдинг България АД</v>
      </c>
      <c r="B897" s="424" t="str">
        <f t="shared" si="52"/>
        <v>121631219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Индустриален холдинг България АД</v>
      </c>
      <c r="B898" s="424" t="str">
        <f t="shared" si="52"/>
        <v>121631219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Индустриален холдинг България АД</v>
      </c>
      <c r="B899" s="424" t="str">
        <f t="shared" si="52"/>
        <v>121631219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Индустриален холдинг България АД</v>
      </c>
      <c r="B900" s="424" t="str">
        <f t="shared" si="52"/>
        <v>121631219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Индустриален холдинг България АД</v>
      </c>
      <c r="B901" s="424" t="str">
        <f t="shared" si="52"/>
        <v>121631219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Индустриален холдинг България АД</v>
      </c>
      <c r="B902" s="424" t="str">
        <f t="shared" si="52"/>
        <v>121631219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Индустриален холдинг България АД</v>
      </c>
      <c r="B903" s="424" t="str">
        <f t="shared" si="52"/>
        <v>121631219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Индустриален холдинг България АД</v>
      </c>
      <c r="B904" s="424" t="str">
        <f t="shared" si="52"/>
        <v>121631219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Индустриален холдинг България АД</v>
      </c>
      <c r="B905" s="424" t="str">
        <f t="shared" si="52"/>
        <v>121631219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Индустриален холдинг България АД</v>
      </c>
      <c r="B906" s="424" t="str">
        <f t="shared" si="52"/>
        <v>121631219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Индустриален холдинг България АД</v>
      </c>
      <c r="B907" s="424" t="str">
        <f t="shared" si="52"/>
        <v>121631219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Индустриален холдинг България АД</v>
      </c>
      <c r="B908" s="424" t="str">
        <f t="shared" si="52"/>
        <v>121631219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Индустриален холдинг България АД</v>
      </c>
      <c r="B909" s="424" t="str">
        <f t="shared" si="52"/>
        <v>121631219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Индустриален холдинг България АД</v>
      </c>
      <c r="B910" s="424" t="str">
        <f t="shared" si="52"/>
        <v>121631219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Индустриален холдинг България АД</v>
      </c>
      <c r="B912" s="424" t="str">
        <f t="shared" ref="B912:B975" si="55">pdeBulstat</f>
        <v>121631219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Индустриален холдинг България АД</v>
      </c>
      <c r="B913" s="424" t="str">
        <f t="shared" si="55"/>
        <v>121631219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Индустриален холдинг България АД</v>
      </c>
      <c r="B914" s="424" t="str">
        <f t="shared" si="55"/>
        <v>121631219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Индустриален холдинг България АД</v>
      </c>
      <c r="B915" s="424" t="str">
        <f t="shared" si="55"/>
        <v>121631219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Индустриален холдинг България АД</v>
      </c>
      <c r="B916" s="424" t="str">
        <f t="shared" si="55"/>
        <v>121631219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Индустриален холдинг България АД</v>
      </c>
      <c r="B917" s="424" t="str">
        <f t="shared" si="55"/>
        <v>121631219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Индустриален холдинг България АД</v>
      </c>
      <c r="B918" s="424" t="str">
        <f t="shared" si="55"/>
        <v>121631219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Индустриален холдинг България АД</v>
      </c>
      <c r="B919" s="424" t="str">
        <f t="shared" si="55"/>
        <v>121631219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Индустриален холдинг България АД</v>
      </c>
      <c r="B920" s="424" t="str">
        <f t="shared" si="55"/>
        <v>121631219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Индустриален холдинг България АД</v>
      </c>
      <c r="B921" s="424" t="str">
        <f t="shared" si="55"/>
        <v>121631219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Индустриален холдинг България АД</v>
      </c>
      <c r="B922" s="424" t="str">
        <f t="shared" si="55"/>
        <v>121631219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Индустриален холдинг България АД</v>
      </c>
      <c r="B923" s="424" t="str">
        <f t="shared" si="55"/>
        <v>121631219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Индустриален холдинг България АД</v>
      </c>
      <c r="B924" s="424" t="str">
        <f t="shared" si="55"/>
        <v>121631219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Индустриален холдинг България АД</v>
      </c>
      <c r="B925" s="424" t="str">
        <f t="shared" si="55"/>
        <v>121631219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Индустриален холдинг България АД</v>
      </c>
      <c r="B926" s="424" t="str">
        <f t="shared" si="55"/>
        <v>121631219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Индустриален холдинг България АД</v>
      </c>
      <c r="B927" s="424" t="str">
        <f t="shared" si="55"/>
        <v>121631219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Индустриален холдинг България АД</v>
      </c>
      <c r="B928" s="424" t="str">
        <f t="shared" si="55"/>
        <v>121631219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Индустриален холдинг България АД</v>
      </c>
      <c r="B929" s="424" t="str">
        <f t="shared" si="55"/>
        <v>121631219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Индустриален холдинг България АД</v>
      </c>
      <c r="B930" s="424" t="str">
        <f t="shared" si="55"/>
        <v>121631219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Индустриален холдинг България АД</v>
      </c>
      <c r="B931" s="424" t="str">
        <f t="shared" si="55"/>
        <v>121631219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Индустриален холдинг България АД</v>
      </c>
      <c r="B932" s="424" t="str">
        <f t="shared" si="55"/>
        <v>121631219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Индустриален холдинг България АД</v>
      </c>
      <c r="B933" s="424" t="str">
        <f t="shared" si="55"/>
        <v>121631219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Индустриален холдинг България АД</v>
      </c>
      <c r="B934" s="424" t="str">
        <f t="shared" si="55"/>
        <v>121631219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Индустриален холдинг България АД</v>
      </c>
      <c r="B935" s="424" t="str">
        <f t="shared" si="55"/>
        <v>121631219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Индустриален холдинг България АД</v>
      </c>
      <c r="B936" s="424" t="str">
        <f t="shared" si="55"/>
        <v>121631219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Индустриален холдинг България АД</v>
      </c>
      <c r="B937" s="424" t="str">
        <f t="shared" si="55"/>
        <v>121631219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Индустриален холдинг България АД</v>
      </c>
      <c r="B938" s="424" t="str">
        <f t="shared" si="55"/>
        <v>121631219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Индустриален холдинг България АД</v>
      </c>
      <c r="B939" s="424" t="str">
        <f t="shared" si="55"/>
        <v>121631219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Индустриален холдинг България АД</v>
      </c>
      <c r="B940" s="424" t="str">
        <f t="shared" si="55"/>
        <v>121631219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Индустриален холдинг България АД</v>
      </c>
      <c r="B941" s="424" t="str">
        <f t="shared" si="55"/>
        <v>121631219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Индустриален холдинг България АД</v>
      </c>
      <c r="B942" s="424" t="str">
        <f t="shared" si="55"/>
        <v>121631219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Индустриален холдинг България АД</v>
      </c>
      <c r="B943" s="424" t="str">
        <f t="shared" si="55"/>
        <v>121631219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Индустриален холдинг България АД</v>
      </c>
      <c r="B944" s="424" t="str">
        <f t="shared" si="55"/>
        <v>121631219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Индустриален холдинг България АД</v>
      </c>
      <c r="B945" s="424" t="str">
        <f t="shared" si="55"/>
        <v>121631219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Индустриален холдинг България АД</v>
      </c>
      <c r="B946" s="424" t="str">
        <f t="shared" si="55"/>
        <v>121631219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Индустриален холдинг България АД</v>
      </c>
      <c r="B947" s="424" t="str">
        <f t="shared" si="55"/>
        <v>121631219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Индустриален холдинг България АД</v>
      </c>
      <c r="B948" s="424" t="str">
        <f t="shared" si="55"/>
        <v>121631219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Индустриален холдинг България АД</v>
      </c>
      <c r="B949" s="424" t="str">
        <f t="shared" si="55"/>
        <v>121631219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Индустриален холдинг България АД</v>
      </c>
      <c r="B950" s="424" t="str">
        <f t="shared" si="55"/>
        <v>121631219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Индустриален холдинг България АД</v>
      </c>
      <c r="B951" s="424" t="str">
        <f t="shared" si="55"/>
        <v>121631219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Индустриален холдинг България АД</v>
      </c>
      <c r="B952" s="424" t="str">
        <f t="shared" si="55"/>
        <v>121631219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Индустриален холдинг България АД</v>
      </c>
      <c r="B953" s="424" t="str">
        <f t="shared" si="55"/>
        <v>121631219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Индустриален холдинг България АД</v>
      </c>
      <c r="B954" s="424" t="str">
        <f t="shared" si="55"/>
        <v>121631219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Индустриален холдинг България АД</v>
      </c>
      <c r="B955" s="424" t="str">
        <f t="shared" si="55"/>
        <v>121631219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Индустриален холдинг България АД</v>
      </c>
      <c r="B956" s="424" t="str">
        <f t="shared" si="55"/>
        <v>121631219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Индустриален холдинг България АД</v>
      </c>
      <c r="B957" s="424" t="str">
        <f t="shared" si="55"/>
        <v>121631219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Индустриален холдинг България АД</v>
      </c>
      <c r="B958" s="424" t="str">
        <f t="shared" si="55"/>
        <v>121631219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Индустриален холдинг България АД</v>
      </c>
      <c r="B959" s="424" t="str">
        <f t="shared" si="55"/>
        <v>121631219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Индустриален холдинг България АД</v>
      </c>
      <c r="B960" s="424" t="str">
        <f t="shared" si="55"/>
        <v>121631219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Индустриален холдинг България АД</v>
      </c>
      <c r="B961" s="424" t="str">
        <f t="shared" si="55"/>
        <v>121631219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Индустриален холдинг България АД</v>
      </c>
      <c r="B962" s="424" t="str">
        <f t="shared" si="55"/>
        <v>121631219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Индустриален холдинг България АД</v>
      </c>
      <c r="B963" s="424" t="str">
        <f t="shared" si="55"/>
        <v>121631219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Индустриален холдинг България АД</v>
      </c>
      <c r="B964" s="424" t="str">
        <f t="shared" si="55"/>
        <v>121631219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Индустриален холдинг България АД</v>
      </c>
      <c r="B965" s="424" t="str">
        <f t="shared" si="55"/>
        <v>121631219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Индустриален холдинг България АД</v>
      </c>
      <c r="B966" s="424" t="str">
        <f t="shared" si="55"/>
        <v>121631219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Индустриален холдинг България АД</v>
      </c>
      <c r="B967" s="424" t="str">
        <f t="shared" si="55"/>
        <v>121631219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Индустриален холдинг България АД</v>
      </c>
      <c r="B968" s="424" t="str">
        <f t="shared" si="55"/>
        <v>121631219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Индустриален холдинг България АД</v>
      </c>
      <c r="B969" s="424" t="str">
        <f t="shared" si="55"/>
        <v>121631219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Индустриален холдинг България АД</v>
      </c>
      <c r="B970" s="424" t="str">
        <f t="shared" si="55"/>
        <v>121631219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Индустриален холдинг България АД</v>
      </c>
      <c r="B971" s="424" t="str">
        <f t="shared" si="55"/>
        <v>121631219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Индустриален холдинг България АД</v>
      </c>
      <c r="B972" s="424" t="str">
        <f t="shared" si="55"/>
        <v>121631219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Индустриален холдинг България АД</v>
      </c>
      <c r="B973" s="424" t="str">
        <f t="shared" si="55"/>
        <v>121631219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Индустриален холдинг България АД</v>
      </c>
      <c r="B974" s="424" t="str">
        <f t="shared" si="55"/>
        <v>121631219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Индустриален холдинг България АД</v>
      </c>
      <c r="B975" s="424" t="str">
        <f t="shared" si="55"/>
        <v>121631219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Индустриален холдинг България АД</v>
      </c>
      <c r="B976" s="424" t="str">
        <f t="shared" ref="B976:B1039" si="58">pdeBulstat</f>
        <v>121631219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Индустриален холдинг България АД</v>
      </c>
      <c r="B977" s="424" t="str">
        <f t="shared" si="58"/>
        <v>121631219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Индустриален холдинг България АД</v>
      </c>
      <c r="B978" s="424" t="str">
        <f t="shared" si="58"/>
        <v>121631219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Индустриален холдинг България АД</v>
      </c>
      <c r="B979" s="424" t="str">
        <f t="shared" si="58"/>
        <v>121631219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Индустриален холдинг България АД</v>
      </c>
      <c r="B980" s="424" t="str">
        <f t="shared" si="58"/>
        <v>121631219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Индустриален холдинг България АД</v>
      </c>
      <c r="B981" s="424" t="str">
        <f t="shared" si="58"/>
        <v>121631219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Индустриален холдинг България АД</v>
      </c>
      <c r="B982" s="424" t="str">
        <f t="shared" si="58"/>
        <v>121631219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Индустриален холдинг България АД</v>
      </c>
      <c r="B983" s="424" t="str">
        <f t="shared" si="58"/>
        <v>121631219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Индустриален холдинг България АД</v>
      </c>
      <c r="B984" s="424" t="str">
        <f t="shared" si="58"/>
        <v>121631219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Индустриален холдинг България АД</v>
      </c>
      <c r="B985" s="424" t="str">
        <f t="shared" si="58"/>
        <v>121631219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Индустриален холдинг България АД</v>
      </c>
      <c r="B986" s="424" t="str">
        <f t="shared" si="58"/>
        <v>121631219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Индустриален холдинг България АД</v>
      </c>
      <c r="B987" s="424" t="str">
        <f t="shared" si="58"/>
        <v>121631219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Индустриален холдинг България АД</v>
      </c>
      <c r="B988" s="424" t="str">
        <f t="shared" si="58"/>
        <v>121631219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Индустриален холдинг България АД</v>
      </c>
      <c r="B989" s="424" t="str">
        <f t="shared" si="58"/>
        <v>121631219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Индустриален холдинг България АД</v>
      </c>
      <c r="B990" s="424" t="str">
        <f t="shared" si="58"/>
        <v>121631219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Индустриален холдинг България АД</v>
      </c>
      <c r="B991" s="424" t="str">
        <f t="shared" si="58"/>
        <v>121631219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Индустриален холдинг България АД</v>
      </c>
      <c r="B992" s="424" t="str">
        <f t="shared" si="58"/>
        <v>121631219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Индустриален холдинг България АД</v>
      </c>
      <c r="B993" s="424" t="str">
        <f t="shared" si="58"/>
        <v>121631219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Индустриален холдинг България АД</v>
      </c>
      <c r="B994" s="424" t="str">
        <f t="shared" si="58"/>
        <v>121631219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Индустриален холдинг България АД</v>
      </c>
      <c r="B995" s="424" t="str">
        <f t="shared" si="58"/>
        <v>121631219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Индустриален холдинг България АД</v>
      </c>
      <c r="B996" s="424" t="str">
        <f t="shared" si="58"/>
        <v>121631219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Индустриален холдинг България АД</v>
      </c>
      <c r="B997" s="424" t="str">
        <f t="shared" si="58"/>
        <v>121631219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Индустриален холдинг България АД</v>
      </c>
      <c r="B998" s="424" t="str">
        <f t="shared" si="58"/>
        <v>121631219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Индустриален холдинг България АД</v>
      </c>
      <c r="B999" s="424" t="str">
        <f t="shared" si="58"/>
        <v>121631219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Индустриален холдинг България АД</v>
      </c>
      <c r="B1000" s="424" t="str">
        <f t="shared" si="58"/>
        <v>121631219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Индустриален холдинг България АД</v>
      </c>
      <c r="B1001" s="424" t="str">
        <f t="shared" si="58"/>
        <v>121631219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Индустриален холдинг България АД</v>
      </c>
      <c r="B1002" s="424" t="str">
        <f t="shared" si="58"/>
        <v>121631219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Индустриален холдинг България АД</v>
      </c>
      <c r="B1003" s="424" t="str">
        <f t="shared" si="58"/>
        <v>121631219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Индустриален холдинг България АД</v>
      </c>
      <c r="B1004" s="424" t="str">
        <f t="shared" si="58"/>
        <v>121631219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Индустриален холдинг България АД</v>
      </c>
      <c r="B1005" s="424" t="str">
        <f t="shared" si="58"/>
        <v>121631219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Индустриален холдинг България АД</v>
      </c>
      <c r="B1006" s="424" t="str">
        <f t="shared" si="58"/>
        <v>121631219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Индустриален холдинг България АД</v>
      </c>
      <c r="B1007" s="424" t="str">
        <f t="shared" si="58"/>
        <v>121631219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Индустриален холдинг България АД</v>
      </c>
      <c r="B1008" s="424" t="str">
        <f t="shared" si="58"/>
        <v>121631219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Индустриален холдинг България АД</v>
      </c>
      <c r="B1009" s="424" t="str">
        <f t="shared" si="58"/>
        <v>121631219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Индустриален холдинг България АД</v>
      </c>
      <c r="B1010" s="424" t="str">
        <f t="shared" si="58"/>
        <v>121631219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Индустриален холдинг България АД</v>
      </c>
      <c r="B1011" s="424" t="str">
        <f t="shared" si="58"/>
        <v>121631219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Индустриален холдинг България АД</v>
      </c>
      <c r="B1012" s="424" t="str">
        <f t="shared" si="58"/>
        <v>121631219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Индустриален холдинг България АД</v>
      </c>
      <c r="B1013" s="424" t="str">
        <f t="shared" si="58"/>
        <v>121631219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Индустриален холдинг България АД</v>
      </c>
      <c r="B1014" s="424" t="str">
        <f t="shared" si="58"/>
        <v>121631219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Индустриален холдинг България АД</v>
      </c>
      <c r="B1015" s="424" t="str">
        <f t="shared" si="58"/>
        <v>121631219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Индустриален холдинг България АД</v>
      </c>
      <c r="B1016" s="424" t="str">
        <f t="shared" si="58"/>
        <v>121631219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Индустриален холдинг България АД</v>
      </c>
      <c r="B1017" s="424" t="str">
        <f t="shared" si="58"/>
        <v>121631219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Индустриален холдинг България АД</v>
      </c>
      <c r="B1018" s="424" t="str">
        <f t="shared" si="58"/>
        <v>121631219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Индустриален холдинг България АД</v>
      </c>
      <c r="B1019" s="424" t="str">
        <f t="shared" si="58"/>
        <v>121631219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Индустриален холдинг България АД</v>
      </c>
      <c r="B1020" s="424" t="str">
        <f t="shared" si="58"/>
        <v>121631219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Индустриален холдинг България АД</v>
      </c>
      <c r="B1021" s="424" t="str">
        <f t="shared" si="58"/>
        <v>121631219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Индустриален холдинг България АД</v>
      </c>
      <c r="B1022" s="424" t="str">
        <f t="shared" si="58"/>
        <v>121631219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Индустриален холдинг България АД</v>
      </c>
      <c r="B1023" s="424" t="str">
        <f t="shared" si="58"/>
        <v>121631219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Индустриален холдинг България АД</v>
      </c>
      <c r="B1024" s="424" t="str">
        <f t="shared" si="58"/>
        <v>121631219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Индустриален холдинг България АД</v>
      </c>
      <c r="B1025" s="424" t="str">
        <f t="shared" si="58"/>
        <v>121631219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Индустриален холдинг България АД</v>
      </c>
      <c r="B1026" s="424" t="str">
        <f t="shared" si="58"/>
        <v>121631219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Индустриален холдинг България АД</v>
      </c>
      <c r="B1027" s="424" t="str">
        <f t="shared" si="58"/>
        <v>121631219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Индустриален холдинг България АД</v>
      </c>
      <c r="B1028" s="424" t="str">
        <f t="shared" si="58"/>
        <v>121631219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Индустриален холдинг България АД</v>
      </c>
      <c r="B1029" s="424" t="str">
        <f t="shared" si="58"/>
        <v>121631219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Индустриален холдинг България АД</v>
      </c>
      <c r="B1030" s="424" t="str">
        <f t="shared" si="58"/>
        <v>121631219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Индустриален холдинг България АД</v>
      </c>
      <c r="B1031" s="424" t="str">
        <f t="shared" si="58"/>
        <v>121631219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Индустриален холдинг България АД</v>
      </c>
      <c r="B1032" s="424" t="str">
        <f t="shared" si="58"/>
        <v>121631219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Индустриален холдинг България АД</v>
      </c>
      <c r="B1033" s="424" t="str">
        <f t="shared" si="58"/>
        <v>121631219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Индустриален холдинг България АД</v>
      </c>
      <c r="B1034" s="424" t="str">
        <f t="shared" si="58"/>
        <v>121631219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Индустриален холдинг България АД</v>
      </c>
      <c r="B1035" s="424" t="str">
        <f t="shared" si="58"/>
        <v>121631219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Индустриален холдинг България АД</v>
      </c>
      <c r="B1036" s="424" t="str">
        <f t="shared" si="58"/>
        <v>121631219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Индустриален холдинг България АД</v>
      </c>
      <c r="B1037" s="424" t="str">
        <f t="shared" si="58"/>
        <v>121631219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Индустриален холдинг България АД</v>
      </c>
      <c r="B1038" s="424" t="str">
        <f t="shared" si="58"/>
        <v>121631219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Индустриален холдинг България АД</v>
      </c>
      <c r="B1039" s="424" t="str">
        <f t="shared" si="58"/>
        <v>121631219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Индустриален холдинг България АД</v>
      </c>
      <c r="B1040" s="424" t="str">
        <f t="shared" ref="B1040:B1103" si="61">pdeBulstat</f>
        <v>121631219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Индустриален холдинг България АД</v>
      </c>
      <c r="B1041" s="424" t="str">
        <f t="shared" si="61"/>
        <v>121631219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Индустриален холдинг България АД</v>
      </c>
      <c r="B1042" s="424" t="str">
        <f t="shared" si="61"/>
        <v>121631219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Индустриален холдинг България АД</v>
      </c>
      <c r="B1043" s="424" t="str">
        <f t="shared" si="61"/>
        <v>121631219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Индустриален холдинг България АД</v>
      </c>
      <c r="B1044" s="424" t="str">
        <f t="shared" si="61"/>
        <v>121631219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Индустриален холдинг България АД</v>
      </c>
      <c r="B1045" s="424" t="str">
        <f t="shared" si="61"/>
        <v>121631219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Индустриален холдинг България АД</v>
      </c>
      <c r="B1046" s="424" t="str">
        <f t="shared" si="61"/>
        <v>121631219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Индустриален холдинг България АД</v>
      </c>
      <c r="B1047" s="424" t="str">
        <f t="shared" si="61"/>
        <v>121631219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Индустриален холдинг България АД</v>
      </c>
      <c r="B1048" s="424" t="str">
        <f t="shared" si="61"/>
        <v>121631219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Индустриален холдинг България АД</v>
      </c>
      <c r="B1049" s="424" t="str">
        <f t="shared" si="61"/>
        <v>121631219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Индустриален холдинг България АД</v>
      </c>
      <c r="B1050" s="424" t="str">
        <f t="shared" si="61"/>
        <v>121631219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Индустриален холдинг България АД</v>
      </c>
      <c r="B1051" s="424" t="str">
        <f t="shared" si="61"/>
        <v>121631219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Индустриален холдинг България АД</v>
      </c>
      <c r="B1052" s="424" t="str">
        <f t="shared" si="61"/>
        <v>121631219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Индустриален холдинг България АД</v>
      </c>
      <c r="B1053" s="424" t="str">
        <f t="shared" si="61"/>
        <v>121631219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Индустриален холдинг България АД</v>
      </c>
      <c r="B1054" s="424" t="str">
        <f t="shared" si="61"/>
        <v>121631219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Индустриален холдинг България АД</v>
      </c>
      <c r="B1055" s="424" t="str">
        <f t="shared" si="61"/>
        <v>121631219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Индустриален холдинг България АД</v>
      </c>
      <c r="B1056" s="424" t="str">
        <f t="shared" si="61"/>
        <v>121631219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Индустриален холдинг България АД</v>
      </c>
      <c r="B1057" s="424" t="str">
        <f t="shared" si="61"/>
        <v>121631219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Индустриален холдинг България АД</v>
      </c>
      <c r="B1058" s="424" t="str">
        <f t="shared" si="61"/>
        <v>121631219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Индустриален холдинг България АД</v>
      </c>
      <c r="B1059" s="424" t="str">
        <f t="shared" si="61"/>
        <v>121631219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Индустриален холдинг България АД</v>
      </c>
      <c r="B1060" s="424" t="str">
        <f t="shared" si="61"/>
        <v>121631219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Индустриален холдинг България АД</v>
      </c>
      <c r="B1061" s="424" t="str">
        <f t="shared" si="61"/>
        <v>121631219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Индустриален холдинг България АД</v>
      </c>
      <c r="B1062" s="424" t="str">
        <f t="shared" si="61"/>
        <v>121631219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Индустриален холдинг България АД</v>
      </c>
      <c r="B1063" s="424" t="str">
        <f t="shared" si="61"/>
        <v>121631219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Индустриален холдинг България АД</v>
      </c>
      <c r="B1064" s="424" t="str">
        <f t="shared" si="61"/>
        <v>121631219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Индустриален холдинг България АД</v>
      </c>
      <c r="B1065" s="424" t="str">
        <f t="shared" si="61"/>
        <v>121631219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Индустриален холдинг България АД</v>
      </c>
      <c r="B1066" s="424" t="str">
        <f t="shared" si="61"/>
        <v>121631219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Индустриален холдинг България АД</v>
      </c>
      <c r="B1067" s="424" t="str">
        <f t="shared" si="61"/>
        <v>121631219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Индустриален холдинг България АД</v>
      </c>
      <c r="B1068" s="424" t="str">
        <f t="shared" si="61"/>
        <v>121631219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Индустриален холдинг България АД</v>
      </c>
      <c r="B1069" s="424" t="str">
        <f t="shared" si="61"/>
        <v>121631219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Индустриален холдинг България АД</v>
      </c>
      <c r="B1070" s="424" t="str">
        <f t="shared" si="61"/>
        <v>121631219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Индустриален холдинг България АД</v>
      </c>
      <c r="B1071" s="424" t="str">
        <f t="shared" si="61"/>
        <v>121631219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Индустриален холдинг България АД</v>
      </c>
      <c r="B1072" s="424" t="str">
        <f t="shared" si="61"/>
        <v>121631219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Индустриален холдинг България АД</v>
      </c>
      <c r="B1073" s="424" t="str">
        <f t="shared" si="61"/>
        <v>121631219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Индустриален холдинг България АД</v>
      </c>
      <c r="B1074" s="424" t="str">
        <f t="shared" si="61"/>
        <v>121631219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Индустриален холдинг България АД</v>
      </c>
      <c r="B1075" s="424" t="str">
        <f t="shared" si="61"/>
        <v>121631219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Индустриален холдинг България АД</v>
      </c>
      <c r="B1076" s="424" t="str">
        <f t="shared" si="61"/>
        <v>121631219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Индустриален холдинг България АД</v>
      </c>
      <c r="B1077" s="424" t="str">
        <f t="shared" si="61"/>
        <v>121631219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Индустриален холдинг България АД</v>
      </c>
      <c r="B1078" s="424" t="str">
        <f t="shared" si="61"/>
        <v>121631219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Индустриален холдинг България АД</v>
      </c>
      <c r="B1079" s="424" t="str">
        <f t="shared" si="61"/>
        <v>121631219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Индустриален холдинг България АД</v>
      </c>
      <c r="B1080" s="424" t="str">
        <f t="shared" si="61"/>
        <v>121631219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Индустриален холдинг България АД</v>
      </c>
      <c r="B1081" s="424" t="str">
        <f t="shared" si="61"/>
        <v>121631219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Индустриален холдинг България АД</v>
      </c>
      <c r="B1082" s="424" t="str">
        <f t="shared" si="61"/>
        <v>121631219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Индустриален холдинг България АД</v>
      </c>
      <c r="B1083" s="424" t="str">
        <f t="shared" si="61"/>
        <v>121631219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Индустриален холдинг България АД</v>
      </c>
      <c r="B1084" s="424" t="str">
        <f t="shared" si="61"/>
        <v>121631219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Индустриален холдинг България АД</v>
      </c>
      <c r="B1085" s="424" t="str">
        <f t="shared" si="61"/>
        <v>121631219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Индустриален холдинг България АД</v>
      </c>
      <c r="B1086" s="424" t="str">
        <f t="shared" si="61"/>
        <v>121631219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Индустриален холдинг България АД</v>
      </c>
      <c r="B1087" s="424" t="str">
        <f t="shared" si="61"/>
        <v>121631219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Индустриален холдинг България АД</v>
      </c>
      <c r="B1088" s="424" t="str">
        <f t="shared" si="61"/>
        <v>121631219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Индустриален холдинг България АД</v>
      </c>
      <c r="B1089" s="424" t="str">
        <f t="shared" si="61"/>
        <v>121631219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Индустриален холдинг България АД</v>
      </c>
      <c r="B1090" s="424" t="str">
        <f t="shared" si="61"/>
        <v>121631219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Индустриален холдинг България АД</v>
      </c>
      <c r="B1091" s="424" t="str">
        <f t="shared" si="61"/>
        <v>121631219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Индустриален холдинг България АД</v>
      </c>
      <c r="B1092" s="424" t="str">
        <f t="shared" si="61"/>
        <v>121631219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Индустриален холдинг България АД</v>
      </c>
      <c r="B1093" s="424" t="str">
        <f t="shared" si="61"/>
        <v>121631219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Индустриален холдинг България АД</v>
      </c>
      <c r="B1094" s="424" t="str">
        <f t="shared" si="61"/>
        <v>121631219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Индустриален холдинг България АД</v>
      </c>
      <c r="B1095" s="424" t="str">
        <f t="shared" si="61"/>
        <v>121631219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Индустриален холдинг България АД</v>
      </c>
      <c r="B1096" s="424" t="str">
        <f t="shared" si="61"/>
        <v>121631219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Индустриален холдинг България АД</v>
      </c>
      <c r="B1097" s="424" t="str">
        <f t="shared" si="61"/>
        <v>121631219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Индустриален холдинг България АД</v>
      </c>
      <c r="B1098" s="424" t="str">
        <f t="shared" si="61"/>
        <v>121631219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Индустриален холдинг България АД</v>
      </c>
      <c r="B1099" s="424" t="str">
        <f t="shared" si="61"/>
        <v>121631219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Индустриален холдинг България АД</v>
      </c>
      <c r="B1100" s="424" t="str">
        <f t="shared" si="61"/>
        <v>121631219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Индустриален холдинг България АД</v>
      </c>
      <c r="B1101" s="424" t="str">
        <f t="shared" si="61"/>
        <v>121631219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Индустриален холдинг България АД</v>
      </c>
      <c r="B1102" s="424" t="str">
        <f t="shared" si="61"/>
        <v>121631219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Индустриален холдинг България АД</v>
      </c>
      <c r="B1103" s="424" t="str">
        <f t="shared" si="61"/>
        <v>121631219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Индустриален холдинг България АД</v>
      </c>
      <c r="B1104" s="424" t="str">
        <f t="shared" ref="B1104:B1167" si="64">pdeBulstat</f>
        <v>121631219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Индустриален холдинг България АД</v>
      </c>
      <c r="B1105" s="424" t="str">
        <f t="shared" si="64"/>
        <v>121631219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Индустриален холдинг България АД</v>
      </c>
      <c r="B1106" s="424" t="str">
        <f t="shared" si="64"/>
        <v>121631219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Индустриален холдинг България АД</v>
      </c>
      <c r="B1107" s="424" t="str">
        <f t="shared" si="64"/>
        <v>121631219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Индустриален холдинг България АД</v>
      </c>
      <c r="B1108" s="424" t="str">
        <f t="shared" si="64"/>
        <v>121631219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Индустриален холдинг България АД</v>
      </c>
      <c r="B1109" s="424" t="str">
        <f t="shared" si="64"/>
        <v>121631219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Индустриален холдинг България АД</v>
      </c>
      <c r="B1110" s="424" t="str">
        <f t="shared" si="64"/>
        <v>121631219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Индустриален холдинг България АД</v>
      </c>
      <c r="B1111" s="424" t="str">
        <f t="shared" si="64"/>
        <v>121631219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Индустриален холдинг България АД</v>
      </c>
      <c r="B1112" s="424" t="str">
        <f t="shared" si="64"/>
        <v>121631219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Индустриален холдинг България АД</v>
      </c>
      <c r="B1113" s="424" t="str">
        <f t="shared" si="64"/>
        <v>121631219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Индустриален холдинг България АД</v>
      </c>
      <c r="B1114" s="424" t="str">
        <f t="shared" si="64"/>
        <v>121631219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Индустриален холдинг България АД</v>
      </c>
      <c r="B1115" s="424" t="str">
        <f t="shared" si="64"/>
        <v>121631219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Индустриален холдинг България АД</v>
      </c>
      <c r="B1116" s="424" t="str">
        <f t="shared" si="64"/>
        <v>121631219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Индустриален холдинг България АД</v>
      </c>
      <c r="B1117" s="424" t="str">
        <f t="shared" si="64"/>
        <v>121631219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Индустриален холдинг България АД</v>
      </c>
      <c r="B1118" s="424" t="str">
        <f t="shared" si="64"/>
        <v>121631219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Индустриален холдинг България АД</v>
      </c>
      <c r="B1119" s="424" t="str">
        <f t="shared" si="64"/>
        <v>121631219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Индустриален холдинг България АД</v>
      </c>
      <c r="B1120" s="424" t="str">
        <f t="shared" si="64"/>
        <v>121631219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Индустриален холдинг България АД</v>
      </c>
      <c r="B1121" s="424" t="str">
        <f t="shared" si="64"/>
        <v>121631219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Индустриален холдинг България АД</v>
      </c>
      <c r="B1122" s="424" t="str">
        <f t="shared" si="64"/>
        <v>121631219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Индустриален холдинг България АД</v>
      </c>
      <c r="B1123" s="424" t="str">
        <f t="shared" si="64"/>
        <v>121631219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Индустриален холдинг България АД</v>
      </c>
      <c r="B1124" s="424" t="str">
        <f t="shared" si="64"/>
        <v>121631219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Индустриален холдинг България АД</v>
      </c>
      <c r="B1125" s="424" t="str">
        <f t="shared" si="64"/>
        <v>121631219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Индустриален холдинг България АД</v>
      </c>
      <c r="B1126" s="424" t="str">
        <f t="shared" si="64"/>
        <v>121631219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Индустриален холдинг България АД</v>
      </c>
      <c r="B1127" s="424" t="str">
        <f t="shared" si="64"/>
        <v>121631219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Индустриален холдинг България АД</v>
      </c>
      <c r="B1128" s="424" t="str">
        <f t="shared" si="64"/>
        <v>121631219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Индустриален холдинг България АД</v>
      </c>
      <c r="B1129" s="424" t="str">
        <f t="shared" si="64"/>
        <v>121631219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Индустриален холдинг България АД</v>
      </c>
      <c r="B1130" s="424" t="str">
        <f t="shared" si="64"/>
        <v>121631219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Индустриален холдинг България АД</v>
      </c>
      <c r="B1131" s="424" t="str">
        <f t="shared" si="64"/>
        <v>121631219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Индустриален холдинг България АД</v>
      </c>
      <c r="B1132" s="424" t="str">
        <f t="shared" si="64"/>
        <v>121631219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Индустриален холдинг България АД</v>
      </c>
      <c r="B1133" s="424" t="str">
        <f t="shared" si="64"/>
        <v>121631219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Индустриален холдинг България АД</v>
      </c>
      <c r="B1134" s="424" t="str">
        <f t="shared" si="64"/>
        <v>121631219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Индустриален холдинг България АД</v>
      </c>
      <c r="B1135" s="424" t="str">
        <f t="shared" si="64"/>
        <v>121631219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Индустриален холдинг България АД</v>
      </c>
      <c r="B1136" s="424" t="str">
        <f t="shared" si="64"/>
        <v>121631219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Индустриален холдинг България АД</v>
      </c>
      <c r="B1137" s="424" t="str">
        <f t="shared" si="64"/>
        <v>121631219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Индустриален холдинг България АД</v>
      </c>
      <c r="B1138" s="424" t="str">
        <f t="shared" si="64"/>
        <v>121631219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Индустриален холдинг България АД</v>
      </c>
      <c r="B1139" s="424" t="str">
        <f t="shared" si="64"/>
        <v>121631219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Индустриален холдинг България АД</v>
      </c>
      <c r="B1140" s="424" t="str">
        <f t="shared" si="64"/>
        <v>121631219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Индустриален холдинг България АД</v>
      </c>
      <c r="B1141" s="424" t="str">
        <f t="shared" si="64"/>
        <v>121631219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Индустриален холдинг България АД</v>
      </c>
      <c r="B1142" s="424" t="str">
        <f t="shared" si="64"/>
        <v>121631219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Индустриален холдинг България АД</v>
      </c>
      <c r="B1143" s="424" t="str">
        <f t="shared" si="64"/>
        <v>121631219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Индустриален холдинг България АД</v>
      </c>
      <c r="B1144" s="424" t="str">
        <f t="shared" si="64"/>
        <v>121631219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Индустриален холдинг България АД</v>
      </c>
      <c r="B1145" s="424" t="str">
        <f t="shared" si="64"/>
        <v>121631219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Индустриален холдинг България АД</v>
      </c>
      <c r="B1146" s="424" t="str">
        <f t="shared" si="64"/>
        <v>121631219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Индустриален холдинг България АД</v>
      </c>
      <c r="B1147" s="424" t="str">
        <f t="shared" si="64"/>
        <v>121631219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Индустриален холдинг България АД</v>
      </c>
      <c r="B1148" s="424" t="str">
        <f t="shared" si="64"/>
        <v>121631219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Индустриален холдинг България АД</v>
      </c>
      <c r="B1149" s="424" t="str">
        <f t="shared" si="64"/>
        <v>121631219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Индустриален холдинг България АД</v>
      </c>
      <c r="B1150" s="424" t="str">
        <f t="shared" si="64"/>
        <v>121631219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Индустриален холдинг България АД</v>
      </c>
      <c r="B1151" s="424" t="str">
        <f t="shared" si="64"/>
        <v>121631219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Индустриален холдинг България АД</v>
      </c>
      <c r="B1152" s="424" t="str">
        <f t="shared" si="64"/>
        <v>121631219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Индустриален холдинг България АД</v>
      </c>
      <c r="B1153" s="424" t="str">
        <f t="shared" si="64"/>
        <v>121631219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Индустриален холдинг България АД</v>
      </c>
      <c r="B1154" s="424" t="str">
        <f t="shared" si="64"/>
        <v>121631219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Индустриален холдинг България АД</v>
      </c>
      <c r="B1155" s="424" t="str">
        <f t="shared" si="64"/>
        <v>121631219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Индустриален холдинг България АД</v>
      </c>
      <c r="B1156" s="424" t="str">
        <f t="shared" si="64"/>
        <v>121631219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Индустриален холдинг България АД</v>
      </c>
      <c r="B1157" s="424" t="str">
        <f t="shared" si="64"/>
        <v>121631219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Индустриален холдинг България АД</v>
      </c>
      <c r="B1158" s="424" t="str">
        <f t="shared" si="64"/>
        <v>121631219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Индустриален холдинг България АД</v>
      </c>
      <c r="B1159" s="424" t="str">
        <f t="shared" si="64"/>
        <v>121631219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Индустриален холдинг България АД</v>
      </c>
      <c r="B1160" s="424" t="str">
        <f t="shared" si="64"/>
        <v>121631219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Индустриален холдинг България АД</v>
      </c>
      <c r="B1161" s="424" t="str">
        <f t="shared" si="64"/>
        <v>121631219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Индустриален холдинг България АД</v>
      </c>
      <c r="B1162" s="424" t="str">
        <f t="shared" si="64"/>
        <v>121631219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Индустриален холдинг България АД</v>
      </c>
      <c r="B1163" s="424" t="str">
        <f t="shared" si="64"/>
        <v>121631219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Индустриален холдинг България АД</v>
      </c>
      <c r="B1164" s="424" t="str">
        <f t="shared" si="64"/>
        <v>121631219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Индустриален холдинг България АД</v>
      </c>
      <c r="B1165" s="424" t="str">
        <f t="shared" si="64"/>
        <v>121631219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Индустриален холдинг България АД</v>
      </c>
      <c r="B1166" s="424" t="str">
        <f t="shared" si="64"/>
        <v>121631219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Индустриален холдинг България АД</v>
      </c>
      <c r="B1167" s="424" t="str">
        <f t="shared" si="64"/>
        <v>121631219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Индустриален холдинг България АД</v>
      </c>
      <c r="B1168" s="424" t="str">
        <f t="shared" ref="B1168:B1195" si="67">pdeBulstat</f>
        <v>121631219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Индустриален холдинг България АД</v>
      </c>
      <c r="B1169" s="424" t="str">
        <f t="shared" si="67"/>
        <v>121631219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Индустриален холдинг България АД</v>
      </c>
      <c r="B1170" s="424" t="str">
        <f t="shared" si="67"/>
        <v>121631219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Индустриален холдинг България АД</v>
      </c>
      <c r="B1171" s="424" t="str">
        <f t="shared" si="67"/>
        <v>121631219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Индустриален холдинг България АД</v>
      </c>
      <c r="B1172" s="424" t="str">
        <f t="shared" si="67"/>
        <v>121631219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Индустриален холдинг България АД</v>
      </c>
      <c r="B1173" s="424" t="str">
        <f t="shared" si="67"/>
        <v>121631219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Индустриален холдинг България АД</v>
      </c>
      <c r="B1174" s="424" t="str">
        <f t="shared" si="67"/>
        <v>121631219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Индустриален холдинг България АД</v>
      </c>
      <c r="B1175" s="424" t="str">
        <f t="shared" si="67"/>
        <v>121631219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Индустриален холдинг България АД</v>
      </c>
      <c r="B1176" s="424" t="str">
        <f t="shared" si="67"/>
        <v>121631219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Индустриален холдинг България АД</v>
      </c>
      <c r="B1177" s="424" t="str">
        <f t="shared" si="67"/>
        <v>121631219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Индустриален холдинг България АД</v>
      </c>
      <c r="B1178" s="424" t="str">
        <f t="shared" si="67"/>
        <v>121631219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Индустриален холдинг България АД</v>
      </c>
      <c r="B1179" s="424" t="str">
        <f t="shared" si="67"/>
        <v>121631219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Индустриален холдинг България АД</v>
      </c>
      <c r="B1180" s="424" t="str">
        <f t="shared" si="67"/>
        <v>121631219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Индустриален холдинг България АД</v>
      </c>
      <c r="B1181" s="424" t="str">
        <f t="shared" si="67"/>
        <v>121631219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Индустриален холдинг България АД</v>
      </c>
      <c r="B1182" s="424" t="str">
        <f t="shared" si="67"/>
        <v>121631219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Индустриален холдинг България АД</v>
      </c>
      <c r="B1183" s="424" t="str">
        <f t="shared" si="67"/>
        <v>121631219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Индустриален холдинг България АД</v>
      </c>
      <c r="B1184" s="424" t="str">
        <f t="shared" si="67"/>
        <v>121631219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Индустриален холдинг България АД</v>
      </c>
      <c r="B1185" s="424" t="str">
        <f t="shared" si="67"/>
        <v>121631219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Индустриален холдинг България АД</v>
      </c>
      <c r="B1186" s="424" t="str">
        <f t="shared" si="67"/>
        <v>121631219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Индустриален холдинг България АД</v>
      </c>
      <c r="B1187" s="424" t="str">
        <f t="shared" si="67"/>
        <v>121631219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Индустриален холдинг България АД</v>
      </c>
      <c r="B1188" s="424" t="str">
        <f t="shared" si="67"/>
        <v>121631219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Индустриален холдинг България АД</v>
      </c>
      <c r="B1189" s="424" t="str">
        <f t="shared" si="67"/>
        <v>121631219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Индустриален холдинг България АД</v>
      </c>
      <c r="B1190" s="424" t="str">
        <f t="shared" si="67"/>
        <v>121631219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Индустриален холдинг България АД</v>
      </c>
      <c r="B1191" s="424" t="str">
        <f t="shared" si="67"/>
        <v>121631219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Индустриален холдинг България АД</v>
      </c>
      <c r="B1192" s="424" t="str">
        <f t="shared" si="67"/>
        <v>121631219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Индустриален холдинг България АД</v>
      </c>
      <c r="B1193" s="424" t="str">
        <f t="shared" si="67"/>
        <v>121631219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Индустриален холдинг България АД</v>
      </c>
      <c r="B1194" s="424" t="str">
        <f t="shared" si="67"/>
        <v>121631219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Индустриален холдинг България АД</v>
      </c>
      <c r="B1195" s="424" t="str">
        <f t="shared" si="67"/>
        <v>121631219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Индустриален холдинг България АД</v>
      </c>
      <c r="B1197" s="424" t="str">
        <f t="shared" ref="B1197:B1228" si="70">pdeBulstat</f>
        <v>121631219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Индустриален холдинг България АД</v>
      </c>
      <c r="B1198" s="424" t="str">
        <f t="shared" si="70"/>
        <v>121631219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Индустриален холдинг България АД</v>
      </c>
      <c r="B1199" s="424" t="str">
        <f t="shared" si="70"/>
        <v>121631219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Индустриален холдинг България АД</v>
      </c>
      <c r="B1200" s="424" t="str">
        <f t="shared" si="70"/>
        <v>121631219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Индустриален холдинг България АД</v>
      </c>
      <c r="B1201" s="424" t="str">
        <f t="shared" si="70"/>
        <v>121631219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Индустриален холдинг България АД</v>
      </c>
      <c r="B1202" s="424" t="str">
        <f t="shared" si="70"/>
        <v>121631219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Индустриален холдинг България АД</v>
      </c>
      <c r="B1203" s="424" t="str">
        <f t="shared" si="70"/>
        <v>121631219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Индустриален холдинг България АД</v>
      </c>
      <c r="B1204" s="424" t="str">
        <f t="shared" si="70"/>
        <v>121631219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Индустриален холдинг България АД</v>
      </c>
      <c r="B1205" s="424" t="str">
        <f t="shared" si="70"/>
        <v>121631219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Индустриален холдинг България АД</v>
      </c>
      <c r="B1206" s="424" t="str">
        <f t="shared" si="70"/>
        <v>121631219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Индустриален холдинг България АД</v>
      </c>
      <c r="B1207" s="424" t="str">
        <f t="shared" si="70"/>
        <v>121631219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Индустриален холдинг България АД</v>
      </c>
      <c r="B1208" s="424" t="str">
        <f t="shared" si="70"/>
        <v>121631219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Индустриален холдинг България АД</v>
      </c>
      <c r="B1209" s="424" t="str">
        <f t="shared" si="70"/>
        <v>121631219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Индустриален холдинг България АД</v>
      </c>
      <c r="B1210" s="424" t="str">
        <f t="shared" si="70"/>
        <v>121631219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Индустриален холдинг България АД</v>
      </c>
      <c r="B1211" s="424" t="str">
        <f t="shared" si="70"/>
        <v>121631219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Индустриален холдинг България АД</v>
      </c>
      <c r="B1212" s="424" t="str">
        <f t="shared" si="70"/>
        <v>121631219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Индустриален холдинг България АД</v>
      </c>
      <c r="B1213" s="424" t="str">
        <f t="shared" si="70"/>
        <v>121631219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Индустриален холдинг България АД</v>
      </c>
      <c r="B1214" s="424" t="str">
        <f t="shared" si="70"/>
        <v>121631219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Индустриален холдинг България АД</v>
      </c>
      <c r="B1215" s="424" t="str">
        <f t="shared" si="70"/>
        <v>121631219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Индустриален холдинг България АД</v>
      </c>
      <c r="B1216" s="424" t="str">
        <f t="shared" si="70"/>
        <v>121631219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Индустриален холдинг България АД</v>
      </c>
      <c r="B1217" s="424" t="str">
        <f t="shared" si="70"/>
        <v>121631219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Индустриален холдинг България АД</v>
      </c>
      <c r="B1218" s="424" t="str">
        <f t="shared" si="70"/>
        <v>121631219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Индустриален холдинг България АД</v>
      </c>
      <c r="B1219" s="424" t="str">
        <f t="shared" si="70"/>
        <v>121631219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Индустриален холдинг България АД</v>
      </c>
      <c r="B1220" s="424" t="str">
        <f t="shared" si="70"/>
        <v>121631219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Индустриален холдинг България АД</v>
      </c>
      <c r="B1221" s="424" t="str">
        <f t="shared" si="70"/>
        <v>121631219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Индустриален холдинг България АД</v>
      </c>
      <c r="B1222" s="424" t="str">
        <f t="shared" si="70"/>
        <v>121631219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Индустриален холдинг България АД</v>
      </c>
      <c r="B1223" s="424" t="str">
        <f t="shared" si="70"/>
        <v>121631219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Индустриален холдинг България АД</v>
      </c>
      <c r="B1224" s="424" t="str">
        <f t="shared" si="70"/>
        <v>121631219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Индустриален холдинг България АД</v>
      </c>
      <c r="B1225" s="424" t="str">
        <f t="shared" si="70"/>
        <v>121631219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Индустриален холдинг България АД</v>
      </c>
      <c r="B1226" s="424" t="str">
        <f t="shared" si="70"/>
        <v>121631219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Индустриален холдинг България АД</v>
      </c>
      <c r="B1227" s="424" t="str">
        <f t="shared" si="70"/>
        <v>121631219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Индустриален холдинг България АД</v>
      </c>
      <c r="B1228" s="424" t="str">
        <f t="shared" si="70"/>
        <v>121631219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Индустриален холдинг България АД</v>
      </c>
      <c r="B1229" s="424" t="str">
        <f t="shared" ref="B1229:B1260" si="73">pdeBulstat</f>
        <v>121631219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Индустриален холдинг България АД</v>
      </c>
      <c r="B1230" s="424" t="str">
        <f t="shared" si="73"/>
        <v>121631219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Индустриален холдинг България АД</v>
      </c>
      <c r="B1231" s="424" t="str">
        <f t="shared" si="73"/>
        <v>121631219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Индустриален холдинг България АД</v>
      </c>
      <c r="B1232" s="424" t="str">
        <f t="shared" si="73"/>
        <v>121631219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Индустриален холдинг България АД</v>
      </c>
      <c r="B1233" s="424" t="str">
        <f t="shared" si="73"/>
        <v>121631219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Индустриален холдинг България АД</v>
      </c>
      <c r="B1234" s="424" t="str">
        <f t="shared" si="73"/>
        <v>121631219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Индустриален холдинг България АД</v>
      </c>
      <c r="B1235" s="424" t="str">
        <f t="shared" si="73"/>
        <v>121631219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Индустриален холдинг България АД</v>
      </c>
      <c r="B1236" s="424" t="str">
        <f t="shared" si="73"/>
        <v>121631219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Индустриален холдинг България АД</v>
      </c>
      <c r="B1237" s="424" t="str">
        <f t="shared" si="73"/>
        <v>121631219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Индустриален холдинг България АД</v>
      </c>
      <c r="B1238" s="424" t="str">
        <f t="shared" si="73"/>
        <v>121631219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Индустриален холдинг България АД</v>
      </c>
      <c r="B1239" s="424" t="str">
        <f t="shared" si="73"/>
        <v>121631219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Индустриален холдинг България АД</v>
      </c>
      <c r="B1240" s="424" t="str">
        <f t="shared" si="73"/>
        <v>121631219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Индустриален холдинг България АД</v>
      </c>
      <c r="B1241" s="424" t="str">
        <f t="shared" si="73"/>
        <v>121631219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Индустриален холдинг България АД</v>
      </c>
      <c r="B1242" s="424" t="str">
        <f t="shared" si="73"/>
        <v>121631219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Индустриален холдинг България АД</v>
      </c>
      <c r="B1243" s="424" t="str">
        <f t="shared" si="73"/>
        <v>121631219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Индустриален холдинг България АД</v>
      </c>
      <c r="B1244" s="424" t="str">
        <f t="shared" si="73"/>
        <v>121631219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Индустриален холдинг България АД</v>
      </c>
      <c r="B1245" s="424" t="str">
        <f t="shared" si="73"/>
        <v>121631219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Индустриален холдинг България АД</v>
      </c>
      <c r="B1246" s="424" t="str">
        <f t="shared" si="73"/>
        <v>121631219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Индустриален холдинг България АД</v>
      </c>
      <c r="B1247" s="424" t="str">
        <f t="shared" si="73"/>
        <v>121631219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Индустриален холдинг България АД</v>
      </c>
      <c r="B1248" s="424" t="str">
        <f t="shared" si="73"/>
        <v>121631219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Индустриален холдинг България АД</v>
      </c>
      <c r="B1249" s="424" t="str">
        <f t="shared" si="73"/>
        <v>121631219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Индустриален холдинг България АД</v>
      </c>
      <c r="B1250" s="424" t="str">
        <f t="shared" si="73"/>
        <v>121631219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Индустриален холдинг България АД</v>
      </c>
      <c r="B1251" s="424" t="str">
        <f t="shared" si="73"/>
        <v>121631219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Индустриален холдинг България АД</v>
      </c>
      <c r="B1252" s="424" t="str">
        <f t="shared" si="73"/>
        <v>121631219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Индустриален холдинг България АД</v>
      </c>
      <c r="B1253" s="424" t="str">
        <f t="shared" si="73"/>
        <v>121631219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Индустриален холдинг България АД</v>
      </c>
      <c r="B1254" s="424" t="str">
        <f t="shared" si="73"/>
        <v>121631219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Индустриален холдинг България АД</v>
      </c>
      <c r="B1255" s="424" t="str">
        <f t="shared" si="73"/>
        <v>121631219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Индустриален холдинг България АД</v>
      </c>
      <c r="B1256" s="424" t="str">
        <f t="shared" si="73"/>
        <v>121631219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Индустриален холдинг България АД</v>
      </c>
      <c r="B1257" s="424" t="str">
        <f t="shared" si="73"/>
        <v>121631219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Индустриален холдинг България АД</v>
      </c>
      <c r="B1258" s="424" t="str">
        <f t="shared" si="73"/>
        <v>121631219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Индустриален холдинг България АД</v>
      </c>
      <c r="B1259" s="424" t="str">
        <f t="shared" si="73"/>
        <v>121631219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Индустриален холдинг България АД</v>
      </c>
      <c r="B1260" s="424" t="str">
        <f t="shared" si="73"/>
        <v>121631219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Индустриален холдинг България АД</v>
      </c>
      <c r="B1261" s="424" t="str">
        <f t="shared" ref="B1261:B1294" si="76">pdeBulstat</f>
        <v>121631219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Индустриален холдинг България АД</v>
      </c>
      <c r="B1262" s="424" t="str">
        <f t="shared" si="76"/>
        <v>121631219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Индустриален холдинг България АД</v>
      </c>
      <c r="B1263" s="424" t="str">
        <f t="shared" si="76"/>
        <v>121631219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Индустриален холдинг България АД</v>
      </c>
      <c r="B1264" s="424" t="str">
        <f t="shared" si="76"/>
        <v>121631219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Индустриален холдинг България АД</v>
      </c>
      <c r="B1265" s="424" t="str">
        <f t="shared" si="76"/>
        <v>121631219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Индустриален холдинг България АД</v>
      </c>
      <c r="B1266" s="424" t="str">
        <f t="shared" si="76"/>
        <v>121631219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Индустриален холдинг България АД</v>
      </c>
      <c r="B1267" s="424" t="str">
        <f t="shared" si="76"/>
        <v>121631219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Индустриален холдинг България АД</v>
      </c>
      <c r="B1268" s="424" t="str">
        <f t="shared" si="76"/>
        <v>121631219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Индустриален холдинг България АД</v>
      </c>
      <c r="B1269" s="424" t="str">
        <f t="shared" si="76"/>
        <v>121631219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Индустриален холдинг България АД</v>
      </c>
      <c r="B1270" s="424" t="str">
        <f t="shared" si="76"/>
        <v>121631219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Индустриален холдинг България АД</v>
      </c>
      <c r="B1271" s="424" t="str">
        <f t="shared" si="76"/>
        <v>121631219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Индустриален холдинг България АД</v>
      </c>
      <c r="B1272" s="424" t="str">
        <f t="shared" si="76"/>
        <v>121631219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Индустриален холдинг България АД</v>
      </c>
      <c r="B1273" s="424" t="str">
        <f t="shared" si="76"/>
        <v>121631219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Индустриален холдинг България АД</v>
      </c>
      <c r="B1274" s="424" t="str">
        <f t="shared" si="76"/>
        <v>121631219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Индустриален холдинг България АД</v>
      </c>
      <c r="B1275" s="424" t="str">
        <f t="shared" si="76"/>
        <v>121631219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Индустриален холдинг България АД</v>
      </c>
      <c r="B1276" s="424" t="str">
        <f t="shared" si="76"/>
        <v>121631219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Индустриален холдинг България АД</v>
      </c>
      <c r="B1277" s="424" t="str">
        <f t="shared" si="76"/>
        <v>121631219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Индустриален холдинг България АД</v>
      </c>
      <c r="B1278" s="424" t="str">
        <f t="shared" si="76"/>
        <v>121631219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Индустриален холдинг България АД</v>
      </c>
      <c r="B1279" s="424" t="str">
        <f t="shared" si="76"/>
        <v>121631219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Индустриален холдинг България АД</v>
      </c>
      <c r="B1280" s="424" t="str">
        <f t="shared" si="76"/>
        <v>121631219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Индустриален холдинг България АД</v>
      </c>
      <c r="B1281" s="424" t="str">
        <f t="shared" si="76"/>
        <v>121631219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Индустриален холдинг България АД</v>
      </c>
      <c r="B1282" s="424" t="str">
        <f t="shared" si="76"/>
        <v>121631219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Индустриален холдинг България АД</v>
      </c>
      <c r="B1283" s="424" t="str">
        <f t="shared" si="76"/>
        <v>121631219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Индустриален холдинг България АД</v>
      </c>
      <c r="B1284" s="424" t="str">
        <f t="shared" si="76"/>
        <v>121631219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Индустриален холдинг България АД</v>
      </c>
      <c r="B1285" s="424" t="str">
        <f t="shared" si="76"/>
        <v>121631219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Индустриален холдинг България АД</v>
      </c>
      <c r="B1286" s="424" t="str">
        <f t="shared" si="76"/>
        <v>121631219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Индустриален холдинг България АД</v>
      </c>
      <c r="B1287" s="424" t="str">
        <f t="shared" si="76"/>
        <v>121631219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Индустриален холдинг България АД</v>
      </c>
      <c r="B1288" s="424" t="str">
        <f t="shared" si="76"/>
        <v>121631219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Индустриален холдинг България АД</v>
      </c>
      <c r="B1289" s="424" t="str">
        <f t="shared" si="76"/>
        <v>121631219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Индустриален холдинг България АД</v>
      </c>
      <c r="B1290" s="424" t="str">
        <f t="shared" si="76"/>
        <v>121631219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Индустриален холдинг България АД</v>
      </c>
      <c r="B1291" s="424" t="str">
        <f t="shared" si="76"/>
        <v>121631219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Индустриален холдинг България АД</v>
      </c>
      <c r="B1292" s="424" t="str">
        <f t="shared" si="76"/>
        <v>121631219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Индустриален холдинг България АД</v>
      </c>
      <c r="B1293" s="424" t="str">
        <f t="shared" si="76"/>
        <v>121631219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Индустриален холдинг България АД</v>
      </c>
      <c r="B1294" s="424" t="str">
        <f t="shared" si="76"/>
        <v>121631219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Индустриален холдинг България АД</v>
      </c>
      <c r="B1296" s="424" t="str">
        <f t="shared" ref="B1296:B1335" si="79">pdeBulstat</f>
        <v>121631219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214901</v>
      </c>
    </row>
    <row r="1297" spans="1:8">
      <c r="A1297" s="424" t="str">
        <f t="shared" si="78"/>
        <v>Индустриален холдинг България АД</v>
      </c>
      <c r="B1297" s="424" t="str">
        <f t="shared" si="79"/>
        <v>121631219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Индустриален холдинг България АД</v>
      </c>
      <c r="B1298" s="424" t="str">
        <f t="shared" si="79"/>
        <v>121631219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Индустриален холдинг България АД</v>
      </c>
      <c r="B1299" s="424" t="str">
        <f t="shared" si="79"/>
        <v>121631219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Индустриален холдинг България АД</v>
      </c>
      <c r="B1300" s="424" t="str">
        <f t="shared" si="79"/>
        <v>121631219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214901</v>
      </c>
    </row>
    <row r="1301" spans="1:8">
      <c r="A1301" s="424" t="str">
        <f t="shared" si="78"/>
        <v>Индустриален холдинг България АД</v>
      </c>
      <c r="B1301" s="424" t="str">
        <f t="shared" si="79"/>
        <v>121631219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130</v>
      </c>
    </row>
    <row r="1302" spans="1:8">
      <c r="A1302" s="424" t="str">
        <f t="shared" si="78"/>
        <v>Индустриален холдинг България АД</v>
      </c>
      <c r="B1302" s="424" t="str">
        <f t="shared" si="79"/>
        <v>121631219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Индустриален холдинг България АД</v>
      </c>
      <c r="B1303" s="424" t="str">
        <f t="shared" si="79"/>
        <v>121631219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Индустриален холдинг България АД</v>
      </c>
      <c r="B1304" s="424" t="str">
        <f t="shared" si="79"/>
        <v>121631219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Индустриален холдинг България АД</v>
      </c>
      <c r="B1305" s="424" t="str">
        <f t="shared" si="79"/>
        <v>121631219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130</v>
      </c>
    </row>
    <row r="1306" spans="1:8">
      <c r="A1306" s="424" t="str">
        <f t="shared" si="78"/>
        <v>Индустриален холдинг България АД</v>
      </c>
      <c r="B1306" s="424" t="str">
        <f t="shared" si="79"/>
        <v>121631219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Индустриален холдинг България АД</v>
      </c>
      <c r="B1307" s="424" t="str">
        <f t="shared" si="79"/>
        <v>121631219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Индустриален холдинг България АД</v>
      </c>
      <c r="B1308" s="424" t="str">
        <f t="shared" si="79"/>
        <v>121631219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Индустриален холдинг България АД</v>
      </c>
      <c r="B1309" s="424" t="str">
        <f t="shared" si="79"/>
        <v>121631219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Индустриален холдинг България АД</v>
      </c>
      <c r="B1310" s="424" t="str">
        <f t="shared" si="79"/>
        <v>121631219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Индустриален холдинг България АД</v>
      </c>
      <c r="B1311" s="424" t="str">
        <f t="shared" si="79"/>
        <v>121631219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Индустриален холдинг България АД</v>
      </c>
      <c r="B1312" s="424" t="str">
        <f t="shared" si="79"/>
        <v>121631219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Индустриален холдинг България АД</v>
      </c>
      <c r="B1313" s="424" t="str">
        <f t="shared" si="79"/>
        <v>121631219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Индустриален холдинг България АД</v>
      </c>
      <c r="B1314" s="424" t="str">
        <f t="shared" si="79"/>
        <v>121631219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Индустриален холдинг България АД</v>
      </c>
      <c r="B1315" s="424" t="str">
        <f t="shared" si="79"/>
        <v>121631219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Индустриален холдинг България АД</v>
      </c>
      <c r="B1316" s="424" t="str">
        <f t="shared" si="79"/>
        <v>121631219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Индустриален холдинг България АД</v>
      </c>
      <c r="B1317" s="424" t="str">
        <f t="shared" si="79"/>
        <v>121631219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Индустриален холдинг България АД</v>
      </c>
      <c r="B1318" s="424" t="str">
        <f t="shared" si="79"/>
        <v>121631219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Индустриален холдинг България АД</v>
      </c>
      <c r="B1319" s="424" t="str">
        <f t="shared" si="79"/>
        <v>121631219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Индустриален холдинг България АД</v>
      </c>
      <c r="B1320" s="424" t="str">
        <f t="shared" si="79"/>
        <v>121631219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Индустриален холдинг България АД</v>
      </c>
      <c r="B1321" s="424" t="str">
        <f t="shared" si="79"/>
        <v>121631219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Индустриален холдинг България АД</v>
      </c>
      <c r="B1322" s="424" t="str">
        <f t="shared" si="79"/>
        <v>121631219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Индустриален холдинг България АД</v>
      </c>
      <c r="B1323" s="424" t="str">
        <f t="shared" si="79"/>
        <v>121631219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Индустриален холдинг България АД</v>
      </c>
      <c r="B1324" s="424" t="str">
        <f t="shared" si="79"/>
        <v>121631219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Индустриален холдинг България АД</v>
      </c>
      <c r="B1325" s="424" t="str">
        <f t="shared" si="79"/>
        <v>121631219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Индустриален холдинг България АД</v>
      </c>
      <c r="B1326" s="424" t="str">
        <f t="shared" si="79"/>
        <v>121631219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214901</v>
      </c>
    </row>
    <row r="1327" spans="1:8">
      <c r="A1327" s="424" t="str">
        <f t="shared" si="78"/>
        <v>Индустриален холдинг България АД</v>
      </c>
      <c r="B1327" s="424" t="str">
        <f t="shared" si="79"/>
        <v>121631219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Индустриален холдинг България АД</v>
      </c>
      <c r="B1328" s="424" t="str">
        <f t="shared" si="79"/>
        <v>121631219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Индустриален холдинг България АД</v>
      </c>
      <c r="B1329" s="424" t="str">
        <f t="shared" si="79"/>
        <v>121631219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Индустриален холдинг България АД</v>
      </c>
      <c r="B1330" s="424" t="str">
        <f t="shared" si="79"/>
        <v>121631219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214901</v>
      </c>
    </row>
    <row r="1331" spans="1:8">
      <c r="A1331" s="424" t="str">
        <f t="shared" si="78"/>
        <v>Индустриален холдинг България АД</v>
      </c>
      <c r="B1331" s="424" t="str">
        <f t="shared" si="79"/>
        <v>121631219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130</v>
      </c>
    </row>
    <row r="1332" spans="1:8">
      <c r="A1332" s="424" t="str">
        <f t="shared" si="78"/>
        <v>Индустриален холдинг България АД</v>
      </c>
      <c r="B1332" s="424" t="str">
        <f t="shared" si="79"/>
        <v>121631219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Индустриален холдинг България АД</v>
      </c>
      <c r="B1333" s="424" t="str">
        <f t="shared" si="79"/>
        <v>121631219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Индустриален холдинг България АД</v>
      </c>
      <c r="B1334" s="424" t="str">
        <f t="shared" si="79"/>
        <v>121631219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Индустриален холдинг България АД</v>
      </c>
      <c r="B1335" s="424" t="str">
        <f t="shared" si="79"/>
        <v>121631219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130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5OPXOXf+O7MxdSF+ZmtCzxBumaOtc8i8bnNdKb3+bHM=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sreO8XA+3T2LXa/YPir8PfyjQ7fPx2wxawDSb8Sx3nk=</DigestValue>
    </Reference>
  </SignedInfo>
  <SignatureValue>ptgyduSSnJfr1mgPRa+oOyMZyLhivgIcO+p4nP+GtuLl70bCCd7niTPSm2RVTWw7weZ1BCRzNsCP
asTGkmavCxLr36TXn8TGmQLAZhQym7I7++2ezQS6KHo6o6qL2lwb2BueGG1BaRWMpSadqrj/l/5N
PhxcBjRIhBZsP+sNKyzyMlcYwTbOJPXPm4szuCEQxtw0m1roaBJ4j1Rv6y4QXcoSFeZJ4RwRihMn
hAsXVn4hy8uoU+09eWzpFXElPAJx+fzkJ/RNFzr0Qz2g1E+u8KL0A8TfbrneHEZB/RC/Y5KzxAXg
5xZ7UkLfjZsygPAHFFrjfqJ4fjHkvVUr2jZ6lQ==</SignatureValue>
  <KeyInfo>
    <X509Data>
      <X509Certificate>MIIHQTCCBSmgAwIBAgIEI8VliTANBgkqhkiG9w0BAQsFADB4MQswCQYDVQQGEwJCRzEYMBYGA1UEYRMPTlRSQkctMjAxMjMwNDI2MRIwEAYDVQQKEwlCT1JJQ0EgQUQxEDAOBgNVBAsTB0ItVHJ1c3QxKTAnBgNVBAMTIEItVHJ1c3QgT3BlcmF0aW9uYWwgUXVhbGlmaWVkIENBMB4XDTI0MTEyMjAwMDAwMFoXDTI1MTEyMjAwMDAwMFowgdYxJzAlBgkqhkiG9w0BCQEWGGl3YW5AYnVsZ2FyaWFob2xkaW5nLmNvbTEnMCUGA1UECgweSU5EVVNUUklBTCBIT0xESU5HIEJVTEdBUklBIEFEMRgwFgYDVQRhDA9OVFJCRy0xMjE2MzEyMTkxEDAOBgNVBAQMB1Jhc2hrb3YxDTALBgNVBCoMBEl2YW4xGTAXBgNVBAUTEFBOT0JHLTc5MDIyMzQ1NjAxHzAdBgNVBAMMFkl2YW4gVHN2ZXRhbm92IFJhc2hrb3YxCzAJBgNVBAYTAkJHMIIBIjANBgkqhkiG9w0BAQEFAAOCAQ8AMIIBCgKCAQEAuP9pz9LJsPDzKKWInPvWrfPmLqBv+T4OTdtPC0m+v2l4A7bGuiO+iJlNEFVAyHKcxId5wVhazaWniurXOI/NQt7kT9lDJ/UsGCCNTCl6sjIBcTRvyGE7QjH6JkeEmhRu9VLoATMqm5ONun8pTLuYyCB6HCHJZjzO2UFy2GvSjIKhRFEh+aVbRGAioFbr4OfZWkHY2rJP/PZuBfmGpCDicUF5mnDBXFekOCoe9wd8CSUWtmHuNjkXHqW/5Wk+T9Lt1QhmvhgmKKd4Tn+Cuq4B7ZldPWKgk8vOPZk/Uo/UItr/kHNJp4yibKN+WAHMW+7XJ23mLHT0h3SQpRh06my7BQIDAQABo4ICcjCCAm4wHQYDVR0OBBYEFG+Y1OxLmM4p+LaZyxQWNn8m3s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CQFwRHDmYX/CtO8QQqJDlkqutOfyMJ8iIEYvcCO/WISlxC38k8CxAbed5so+pe7hfKr+925zrv+zNzqfGLHv7AIjPhGd9rHekNoBWBp/EEhZEKaW+SjGvaP3Lw5mUFQ+0jLV6Wvbsrz1Kj3RPidFyNGahbLeNGbWCk08KTLeVO2Ip37k8Ym4X7iYGPQ7ctAb000fO5Beqtq3Y0raMKMvuAqoGHnl2nYtFDNK1VB0gWbqqu0d1Hn8ZBj4ThsbN4KTQPQRGq/F6Jcyj+2L6zS6vXMSfoD7VgpXqMBdrzSAucT0MYeRlDuLYfSKiPd1qMgkVR3qrnwBdwalGTHB3QCHOz5ie6FCjdsjVjjkGP+e0ozLArVtNbR9y8aX6KpGvAa9Voqzhr46kxh8W6kQUotVB3BK20mgYpPqD9VQFBa60p1hkQ99u3zu0xRPpbrkTUlvm84fCzziN/Vta93+Ehd4ZMNhzj+kBYQxRIjunFTLkted4u1COdeX9+urEkS4BelEQIbu2i2UvBCEpirzwrSIPnrpciYB8iLKwXkTIw70x0pgoQ+Jv4dxnG0+Aci6mEcEkelRA3/Dte/+ZNa1aRGeWya/ewhiLnAro5K/DHYeJbayH3lExiioDAapjfXIdt2RUcdDz3w+Wb9ZP51L/BqffctFKnnUWjeBctUVU71xAmX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M0DM0+rn8G46i/HLnsyHTcF/t+36XD+I3SWy5TpfEAs=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lv2jCKzPvJVE4yV2QqdtuEI6EXeM+rkf8f6q7uuxYtU=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P+NcIkiA5JIGhXVWz9T/8UvUMVjAbk/AG11zRXkwxv8=</DigestValue>
      </Reference>
      <Reference URI="/xl/styles.xml?ContentType=application/vnd.openxmlformats-officedocument.spreadsheetml.styles+xml">
        <DigestMethod Algorithm="http://www.w3.org/2001/04/xmlenc#sha256"/>
        <DigestValue>5GBw1FhHGxIpC4h0KWEvz6g7DLNhpNqE9tWPK6YDQ/g=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Ui6fJ68eey3w8ijZQP42Aq547d/DrtGrq77VxHD4KoY=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8xObyEV6rE2q0tPQeEZfyLKolHpDxvq/+rW0oIcA+aA=</DigestValue>
      </Reference>
      <Reference URI="/xl/worksheets/sheet10.xml?ContentType=application/vnd.openxmlformats-officedocument.spreadsheetml.worksheet+xml">
        <DigestMethod Algorithm="http://www.w3.org/2001/04/xmlenc#sha256"/>
        <DigestValue>uWQsA+/2Xm2ve3RpEAnpTZMBkI5grSG+IexK6+e44rc=</DigestValue>
      </Reference>
      <Reference URI="/xl/worksheets/sheet2.xml?ContentType=application/vnd.openxmlformats-officedocument.spreadsheetml.worksheet+xml">
        <DigestMethod Algorithm="http://www.w3.org/2001/04/xmlenc#sha256"/>
        <DigestValue>4xW1L1nsiJ9z2Fjhcw9ci5JfokeMCr/EkvDK8vDn31k=</DigestValue>
      </Reference>
      <Reference URI="/xl/worksheets/sheet3.xml?ContentType=application/vnd.openxmlformats-officedocument.spreadsheetml.worksheet+xml">
        <DigestMethod Algorithm="http://www.w3.org/2001/04/xmlenc#sha256"/>
        <DigestValue>ZLNFuFn724kFb5kKZ6HsaxPGcFrjYAE+KVuAI8YZYlM=</DigestValue>
      </Reference>
      <Reference URI="/xl/worksheets/sheet4.xml?ContentType=application/vnd.openxmlformats-officedocument.spreadsheetml.worksheet+xml">
        <DigestMethod Algorithm="http://www.w3.org/2001/04/xmlenc#sha256"/>
        <DigestValue>yWsPBwV70MHDDVgQKiNR9c4Rm6MfmuomAumAWP26JtY=</DigestValue>
      </Reference>
      <Reference URI="/xl/worksheets/sheet5.xml?ContentType=application/vnd.openxmlformats-officedocument.spreadsheetml.worksheet+xml">
        <DigestMethod Algorithm="http://www.w3.org/2001/04/xmlenc#sha256"/>
        <DigestValue>r1yNXRHJ0wbHg5SKn4YnwkPgD8gBiL1bGTWGR9nZ+bI=</DigestValue>
      </Reference>
      <Reference URI="/xl/worksheets/sheet6.xml?ContentType=application/vnd.openxmlformats-officedocument.spreadsheetml.worksheet+xml">
        <DigestMethod Algorithm="http://www.w3.org/2001/04/xmlenc#sha256"/>
        <DigestValue>ipa33bIzGfRm6KM1EihkTSgSGtih1iwMICA9/sgGEFc=</DigestValue>
      </Reference>
      <Reference URI="/xl/worksheets/sheet7.xml?ContentType=application/vnd.openxmlformats-officedocument.spreadsheetml.worksheet+xml">
        <DigestMethod Algorithm="http://www.w3.org/2001/04/xmlenc#sha256"/>
        <DigestValue>ecBpMWVi0Ystg9Sa3E0NOtelC/IjRMwQO15sDWtRMgo=</DigestValue>
      </Reference>
      <Reference URI="/xl/worksheets/sheet8.xml?ContentType=application/vnd.openxmlformats-officedocument.spreadsheetml.worksheet+xml">
        <DigestMethod Algorithm="http://www.w3.org/2001/04/xmlenc#sha256"/>
        <DigestValue>LFYzH/PTICFDmrHaAbf2UA8LfbbEr3sdDEbAphHjGCA=</DigestValue>
      </Reference>
      <Reference URI="/xl/worksheets/sheet9.xml?ContentType=application/vnd.openxmlformats-officedocument.spreadsheetml.worksheet+xml">
        <DigestMethod Algorithm="http://www.w3.org/2001/04/xmlenc#sha256"/>
        <DigestValue>/eBL68PoJ5avto580zfqqoHbrsREbxUeXvGVrQPpb54=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2025-10-30T11:11:43Z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2025-10-30T11:11:43Z</xd:SigningTime>
          <xd:SigningCertificate>
            <xd:Cert>
              <xd:CertDigest>
                <DigestMethod Algorithm="http://www.w3.org/2001/04/xmlenc#sha256"/>
                <DigestValue>gtmNKXJ2WcVyf5CMETBKRTKEjHi6PHu9mVv2EuyuMaY=</DigestValue>
              </xd:CertDigest>
              <xd:IssuerSerial>
                <X509IssuerName>CN=B-Trust Operational Qualified CA, OU=B-Trust, O=BORICA AD, OID.2.5.4.97=NTRBG-201230426, C=BG</X509IssuerName>
                <X509SerialNumber>600139145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czN8s2tKsNTjfxYfAacfkwolMehLvgRGIvbCC27Ewx4=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1nOM9N/zmluo1+bTPXIqXP0xBGRCS/jVJP0g4zvhyNw=</DigestValue>
    </Reference>
  </SignedInfo>
  <SignatureValue>nKXPSlHJQdtGoIlOMcqK2bnjDWZCBhYcpAaLQrxfBmPa+sbW/7lCNeI8/H6w6/J3Ao1+ipnFabG1
MHYgugLQe4K2RIeefvh0mswGPNg13eZnw86GTHdC5qO0zKS28R5XeUDGDAodaDo4uT9YOndFHCZA
WvTcbzBMoB56AD+yNXNVFaN0RQspGMjjNnaT/DTp5guE6zeHIUr4DHznc8F5U/FjgSPIKwCOP6CL
vJAmOGnTHlqBiv//cmlEVCGlr2VQluPaCNsyM/NCrHHWyCeGh5KX33qMb3GZKo4Cz/5CExQCc+5s
zhIUrXc2I3BHlVUDkLbYywtAoEBmSq76Vk5wJA==</SignatureValue>
  <KeyInfo>
    <X509Data>
      <X509Certificate>MIIHRjCCBS6gAwIBAgIEI8Ug8zANBgkqhkiG9w0BAQsFADB4MQswCQYDVQQGEwJCRzEYMBYGA1UEYRMPTlRSQkctMjAxMjMwNDI2MRIwEAYDVQQKEwlCT1JJQ0EgQUQxEDAOBgNVBAsTB0ItVHJ1c3QxKTAnBgNVBAMTIEItVHJ1c3QgT3BlcmF0aW9uYWwgUXVhbGlmaWVkIENBMB4XDTI1MDkxMzAwMDAwMFoXDTI2MDkxMzAwMDAwMFowgdsxKTAnBgkqhkiG9w0BCQEWGm9mZmljZUBidWxnYXJpYWhvbGRpbmcuY29tMScwJQYDVQQKDB5JTkRVU1RSSUFMIEhPTERJTkcgQlVMR0FSSUEgQUQxGDAWBgNVBGEMD05UUkJHLTEyMTYzMTIxOTEQMA4GA1UEBAwHWmhlbGV2YTEPMA0GA1UEKgwGRGFuZXRhMRkwFwYDVQQFExBQTk9CRy02ODAxMDI0NTc5MSAwHgYDVQQDDBdEYW5ldGEgQW5nZWxvdmEgWmhlbGV2YTELMAkGA1UEBhMCQkcwggEiMA0GCSqGSIb3DQEBAQUAA4IBDwAwggEKAoIBAQD1ZVaIIWnY1178u643farxIvHpaOAnCo3PcvdBRocmQ9kryT0d7D7lk28Dd4JH1VoHlT2W41zqCfeTxLyn1hpNjNliRjtKhU8RdxXIJ2np4cWzFwBUfgx9DAOFfUJ8YcHNrUbktF6SJRXW+PpXwVPtIBNn4Yqxp2bAWa73i5s8X30Ye1sFPwLtbLHCl7ZSlsJYVmhATqD7Cw5dNkwK8Dt0oaIKS4ilr8V4XbTcDF8WEpbiNEEK8xPzmvuMlXf1ZbbHKnbWWqX2JQxw9wTrspNK0zLqNcSYK2xTcjImEb0uuKFkPBoCHtEyyn9W6NpI36MrxC/jMpO6mf7up6wnl5+VAgMBAAGjggJyMIICbjAdBgNVHQ4EFgQUutpDoLDkpWRySs9k2SLVkgPwWaI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H7PolMw7A6FxA5WRV21Ka88xsDw3HXcCT9kod9bAPXTGS3B499aefBVH1UJJ9G0aEkFpzDFH+KyggvehnLSAkUDUhT4Q+5jxa7XHgg3ND6/QG+LTMHf+Y8D0lmGQJ9CKhjVqCuPnn2AzKTLix8nqMIqPOpki7blL7JSLYah/RMN07RhMko/S8UmAAmYU6hNBHNvWOCDU/RWnOICswgTti2Msb+SZkgYL5fef1YjCFX+pPmSJ7ogzE6OdlqFC+cRiMNSjrDDvOvBgq5quWsNnzLE+FSvhS3dNMxXUyacV+J/klTe2z8tnNYoYrcq7T7UFL4+fTPPZJnQFhCUd2V3GVT6AYwD002hPd+ZAH9yujJJbFpmOujhukYJs8E+9asH9DrAczzyBbE7psT/bnvcD6ph+bRub2ydm++wiUkZ5cQzEYjgJlG1aBNk2BbhzG4VQKZHScjuHqxx+2Nh96ZKBQfxTbna2rJkEqKGmI8l1P86w4FJzGl+NWUTdXv2+QxmDd/hWLFwBa43YdNnJfsm7CmKQg6xUocXOtDtLW+ZTaCjqSyxDeaolysCzSUXOrvhGYnBYEgYVih8iFVR01/f6WbQFkHAPXW/oVY5e7Nek0/nOnpf6FUGofbZZyMOMNRK/x6O0LAwxWulPQb+ZnWaIFao5IRUknrHOUVYYQjsUYU2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M0DM0+rn8G46i/HLnsyHTcF/t+36XD+I3SWy5TpfEAs=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lv2jCKzPvJVE4yV2QqdtuEI6EXeM+rkf8f6q7uuxYtU=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P+NcIkiA5JIGhXVWz9T/8UvUMVjAbk/AG11zRXkwxv8=</DigestValue>
      </Reference>
      <Reference URI="/xl/styles.xml?ContentType=application/vnd.openxmlformats-officedocument.spreadsheetml.styles+xml">
        <DigestMethod Algorithm="http://www.w3.org/2001/04/xmlenc#sha256"/>
        <DigestValue>5GBw1FhHGxIpC4h0KWEvz6g7DLNhpNqE9tWPK6YDQ/g=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Ui6fJ68eey3w8ijZQP42Aq547d/DrtGrq77VxHD4KoY=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8xObyEV6rE2q0tPQeEZfyLKolHpDxvq/+rW0oIcA+aA=</DigestValue>
      </Reference>
      <Reference URI="/xl/worksheets/sheet10.xml?ContentType=application/vnd.openxmlformats-officedocument.spreadsheetml.worksheet+xml">
        <DigestMethod Algorithm="http://www.w3.org/2001/04/xmlenc#sha256"/>
        <DigestValue>uWQsA+/2Xm2ve3RpEAnpTZMBkI5grSG+IexK6+e44rc=</DigestValue>
      </Reference>
      <Reference URI="/xl/worksheets/sheet2.xml?ContentType=application/vnd.openxmlformats-officedocument.spreadsheetml.worksheet+xml">
        <DigestMethod Algorithm="http://www.w3.org/2001/04/xmlenc#sha256"/>
        <DigestValue>4xW1L1nsiJ9z2Fjhcw9ci5JfokeMCr/EkvDK8vDn31k=</DigestValue>
      </Reference>
      <Reference URI="/xl/worksheets/sheet3.xml?ContentType=application/vnd.openxmlformats-officedocument.spreadsheetml.worksheet+xml">
        <DigestMethod Algorithm="http://www.w3.org/2001/04/xmlenc#sha256"/>
        <DigestValue>ZLNFuFn724kFb5kKZ6HsaxPGcFrjYAE+KVuAI8YZYlM=</DigestValue>
      </Reference>
      <Reference URI="/xl/worksheets/sheet4.xml?ContentType=application/vnd.openxmlformats-officedocument.spreadsheetml.worksheet+xml">
        <DigestMethod Algorithm="http://www.w3.org/2001/04/xmlenc#sha256"/>
        <DigestValue>yWsPBwV70MHDDVgQKiNR9c4Rm6MfmuomAumAWP26JtY=</DigestValue>
      </Reference>
      <Reference URI="/xl/worksheets/sheet5.xml?ContentType=application/vnd.openxmlformats-officedocument.spreadsheetml.worksheet+xml">
        <DigestMethod Algorithm="http://www.w3.org/2001/04/xmlenc#sha256"/>
        <DigestValue>r1yNXRHJ0wbHg5SKn4YnwkPgD8gBiL1bGTWGR9nZ+bI=</DigestValue>
      </Reference>
      <Reference URI="/xl/worksheets/sheet6.xml?ContentType=application/vnd.openxmlformats-officedocument.spreadsheetml.worksheet+xml">
        <DigestMethod Algorithm="http://www.w3.org/2001/04/xmlenc#sha256"/>
        <DigestValue>ipa33bIzGfRm6KM1EihkTSgSGtih1iwMICA9/sgGEFc=</DigestValue>
      </Reference>
      <Reference URI="/xl/worksheets/sheet7.xml?ContentType=application/vnd.openxmlformats-officedocument.spreadsheetml.worksheet+xml">
        <DigestMethod Algorithm="http://www.w3.org/2001/04/xmlenc#sha256"/>
        <DigestValue>ecBpMWVi0Ystg9Sa3E0NOtelC/IjRMwQO15sDWtRMgo=</DigestValue>
      </Reference>
      <Reference URI="/xl/worksheets/sheet8.xml?ContentType=application/vnd.openxmlformats-officedocument.spreadsheetml.worksheet+xml">
        <DigestMethod Algorithm="http://www.w3.org/2001/04/xmlenc#sha256"/>
        <DigestValue>LFYzH/PTICFDmrHaAbf2UA8LfbbEr3sdDEbAphHjGCA=</DigestValue>
      </Reference>
      <Reference URI="/xl/worksheets/sheet9.xml?ContentType=application/vnd.openxmlformats-officedocument.spreadsheetml.worksheet+xml">
        <DigestMethod Algorithm="http://www.w3.org/2001/04/xmlenc#sha256"/>
        <DigestValue>/eBL68PoJ5avto580zfqqoHbrsREbxUeXvGVrQPpb54=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2025-10-30T11:12:30Z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2025-10-30T11:12:30Z</xd:SigningTime>
          <xd:SigningCertificate>
            <xd:Cert>
              <xd:CertDigest>
                <DigestMethod Algorithm="http://www.w3.org/2001/04/xmlenc#sha256"/>
                <DigestValue>gMAO0b+M2QMgIcrYqp/jgV6Ulw7U1+RjQ3VzcV7GQIM=</DigestValue>
              </xd:CertDigest>
              <xd:IssuerSerial>
                <X509IssuerName>CN=B-Trust Operational Qualified CA, OU=B-Trust, O=BORICA AD, OID.2.5.4.97=NTRBG-201230426, C=BG</X509IssuerName>
                <X509SerialNumber>600121587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dcterms:created xsi:type="dcterms:W3CDTF">2006-09-16T00:00:00Z</dcterms:created>
  <dcterms:modified xsi:type="dcterms:W3CDTF">2025-10-29T12:09:54Z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